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2" documentId="13_ncr:1_{0931D241-E24A-44E9-886F-73CDD5889FDE}" xr6:coauthVersionLast="47" xr6:coauthVersionMax="47" xr10:uidLastSave="{B548FE9B-CCC6-4856-8C18-9A39DE2418DF}"/>
  <bookViews>
    <workbookView xWindow="0" yWindow="0" windowWidth="14400" windowHeight="15600" xr2:uid="{00000000-000D-0000-FFFF-FFFF00000000}"/>
  </bookViews>
  <sheets>
    <sheet name="Sén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7" i="1" l="1"/>
  <c r="AK16" i="1"/>
  <c r="AK15" i="1"/>
  <c r="AK14" i="1"/>
  <c r="AK13" i="1"/>
  <c r="AK12" i="1"/>
  <c r="AK11" i="1"/>
  <c r="AK10" i="1"/>
  <c r="AK9" i="1"/>
  <c r="AK8" i="1"/>
  <c r="AK7" i="1"/>
  <c r="AK6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201" i="1"/>
  <c r="AK200" i="1"/>
  <c r="AK199" i="1"/>
  <c r="AK198" i="1"/>
  <c r="AK197" i="1"/>
  <c r="AK196" i="1"/>
  <c r="AK195" i="1"/>
  <c r="AK194" i="1"/>
  <c r="AK192" i="1"/>
  <c r="AK19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38" i="1"/>
  <c r="AK237" i="1"/>
  <c r="AK236" i="1"/>
  <c r="AK235" i="1"/>
  <c r="AK234" i="1"/>
  <c r="AK233" i="1"/>
  <c r="AK232" i="1"/>
  <c r="AK231" i="1"/>
  <c r="AK230" i="1"/>
  <c r="AK229" i="1"/>
  <c r="AK240" i="1" s="1"/>
  <c r="AK228" i="1"/>
  <c r="AK22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74" i="1"/>
  <c r="AK273" i="1"/>
  <c r="AK272" i="1"/>
  <c r="AK271" i="1"/>
  <c r="AK270" i="1"/>
  <c r="AK269" i="1"/>
  <c r="AK268" i="1"/>
  <c r="AK267" i="1"/>
  <c r="AK266" i="1"/>
  <c r="AK276" i="1" s="1"/>
  <c r="AK265" i="1"/>
  <c r="AK264" i="1"/>
  <c r="AK26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418" i="1"/>
  <c r="AK416" i="1"/>
  <c r="AK415" i="1"/>
  <c r="AK414" i="1"/>
  <c r="AK413" i="1"/>
  <c r="AK412" i="1"/>
  <c r="AK411" i="1"/>
  <c r="AK410" i="1"/>
  <c r="AK409" i="1"/>
  <c r="AK408" i="1"/>
  <c r="AK407" i="1"/>
  <c r="AK330" i="1" l="1"/>
  <c r="AK258" i="1"/>
  <c r="AK112" i="1"/>
  <c r="AK75" i="1"/>
  <c r="AK38" i="1"/>
  <c r="AK366" i="1"/>
  <c r="AK222" i="1"/>
  <c r="AK384" i="1"/>
  <c r="AK348" i="1"/>
  <c r="AK185" i="1"/>
  <c r="AK148" i="1"/>
  <c r="AK402" i="1"/>
  <c r="AK166" i="1"/>
  <c r="AK94" i="1"/>
  <c r="AK57" i="1"/>
  <c r="AK19" i="1"/>
  <c r="AK294" i="1"/>
  <c r="AK312" i="1"/>
  <c r="AK130" i="1"/>
  <c r="AE490" i="1"/>
  <c r="AB490" i="1" l="1"/>
  <c r="AD489" i="1"/>
  <c r="AE489" i="1"/>
  <c r="AB489" i="1" l="1"/>
  <c r="AE487" i="1"/>
  <c r="AE488" i="1"/>
  <c r="AB487" i="1" l="1"/>
  <c r="AB488" i="1"/>
  <c r="AE486" i="1" l="1"/>
  <c r="AB486" i="1" l="1"/>
  <c r="AE482" i="1"/>
  <c r="AE483" i="1"/>
  <c r="AE484" i="1"/>
  <c r="AE485" i="1"/>
  <c r="AB485" i="1" l="1"/>
  <c r="AB484" i="1"/>
  <c r="AB483" i="1"/>
  <c r="AB482" i="1"/>
  <c r="AE481" i="1"/>
  <c r="AB481" i="1" l="1"/>
  <c r="AE480" i="1"/>
  <c r="AD480" i="1"/>
  <c r="AB480" i="1" l="1"/>
  <c r="AE479" i="1"/>
  <c r="AB479" i="1" l="1"/>
  <c r="AK436" i="1"/>
  <c r="AK435" i="1"/>
  <c r="AK434" i="1"/>
  <c r="AK433" i="1"/>
  <c r="AK432" i="1"/>
  <c r="AK431" i="1"/>
  <c r="AK430" i="1"/>
  <c r="AK429" i="1"/>
  <c r="AK428" i="1"/>
  <c r="AK427" i="1"/>
  <c r="AK426" i="1"/>
  <c r="AK425" i="1"/>
  <c r="AK454" i="1"/>
  <c r="AK453" i="1"/>
  <c r="AK452" i="1"/>
  <c r="AK451" i="1"/>
  <c r="AK450" i="1"/>
  <c r="AK449" i="1"/>
  <c r="AK448" i="1"/>
  <c r="AK447" i="1"/>
  <c r="AK446" i="1"/>
  <c r="AK445" i="1"/>
  <c r="AK444" i="1"/>
  <c r="AK443" i="1"/>
  <c r="AK472" i="1"/>
  <c r="AK471" i="1"/>
  <c r="AK470" i="1"/>
  <c r="AK469" i="1"/>
  <c r="AK468" i="1"/>
  <c r="AK467" i="1"/>
  <c r="AK466" i="1"/>
  <c r="AK465" i="1"/>
  <c r="AK464" i="1"/>
  <c r="AK463" i="1"/>
  <c r="AK462" i="1"/>
  <c r="AK461" i="1"/>
  <c r="AK480" i="1"/>
  <c r="AK481" i="1"/>
  <c r="AK482" i="1"/>
  <c r="AK483" i="1"/>
  <c r="AK484" i="1"/>
  <c r="AK485" i="1"/>
  <c r="AK486" i="1"/>
  <c r="AK487" i="1"/>
  <c r="AK488" i="1"/>
  <c r="AK489" i="1"/>
  <c r="AK490" i="1"/>
  <c r="AK479" i="1"/>
  <c r="AC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C491" i="1"/>
  <c r="AA491" i="1"/>
  <c r="B491" i="1"/>
  <c r="AI490" i="1"/>
  <c r="AJ490" i="1" s="1"/>
  <c r="AG490" i="1"/>
  <c r="AH490" i="1" s="1"/>
  <c r="AF490" i="1"/>
  <c r="AI489" i="1"/>
  <c r="AJ489" i="1" s="1"/>
  <c r="AG489" i="1"/>
  <c r="AH489" i="1" s="1"/>
  <c r="AF489" i="1"/>
  <c r="AI488" i="1"/>
  <c r="AJ488" i="1" s="1"/>
  <c r="AG488" i="1"/>
  <c r="AH488" i="1" s="1"/>
  <c r="AF488" i="1"/>
  <c r="AI487" i="1"/>
  <c r="AJ487" i="1" s="1"/>
  <c r="AG487" i="1"/>
  <c r="AH487" i="1" s="1"/>
  <c r="AF487" i="1"/>
  <c r="AI486" i="1"/>
  <c r="AJ486" i="1" s="1"/>
  <c r="AG486" i="1"/>
  <c r="AH486" i="1" s="1"/>
  <c r="AF486" i="1"/>
  <c r="AI485" i="1"/>
  <c r="AJ485" i="1" s="1"/>
  <c r="AG485" i="1"/>
  <c r="AH485" i="1" s="1"/>
  <c r="AF485" i="1"/>
  <c r="AI484" i="1"/>
  <c r="AJ484" i="1" s="1"/>
  <c r="AG484" i="1"/>
  <c r="AH484" i="1" s="1"/>
  <c r="AF484" i="1"/>
  <c r="AI483" i="1"/>
  <c r="AJ483" i="1" s="1"/>
  <c r="AG483" i="1"/>
  <c r="AH483" i="1" s="1"/>
  <c r="AF483" i="1"/>
  <c r="AI482" i="1"/>
  <c r="AJ482" i="1" s="1"/>
  <c r="AG482" i="1"/>
  <c r="AH482" i="1" s="1"/>
  <c r="AF482" i="1"/>
  <c r="AI481" i="1"/>
  <c r="AJ481" i="1" s="1"/>
  <c r="AG481" i="1"/>
  <c r="AH481" i="1" s="1"/>
  <c r="AF481" i="1"/>
  <c r="AI480" i="1"/>
  <c r="AJ480" i="1" s="1"/>
  <c r="AG480" i="1"/>
  <c r="AH480" i="1" s="1"/>
  <c r="AF480" i="1"/>
  <c r="AI479" i="1"/>
  <c r="AJ479" i="1" s="1"/>
  <c r="AG479" i="1"/>
  <c r="AH479" i="1" s="1"/>
  <c r="AF479" i="1"/>
  <c r="AE492" i="1"/>
  <c r="AD491" i="1"/>
  <c r="AB492" i="1"/>
  <c r="AE472" i="1"/>
  <c r="AK474" i="1" l="1"/>
  <c r="AK438" i="1"/>
  <c r="AK492" i="1"/>
  <c r="AK456" i="1"/>
  <c r="AI492" i="1"/>
  <c r="AJ492" i="1" s="1"/>
  <c r="AD492" i="1"/>
  <c r="AF492" i="1"/>
  <c r="AG492" i="1"/>
  <c r="AH492" i="1" s="1"/>
  <c r="AB491" i="1"/>
  <c r="AB472" i="1"/>
  <c r="AD471" i="1"/>
  <c r="AE471" i="1"/>
  <c r="AB471" i="1" l="1"/>
  <c r="AD470" i="1"/>
  <c r="AE470" i="1"/>
  <c r="AB470" i="1"/>
  <c r="AD469" i="1"/>
  <c r="AE469" i="1"/>
  <c r="AB469" i="1" l="1"/>
  <c r="AE468" i="1"/>
  <c r="AB468" i="1" l="1"/>
  <c r="Z474" i="1"/>
  <c r="W474" i="1"/>
  <c r="AE467" i="1"/>
  <c r="AB467" i="1" l="1"/>
  <c r="AE466" i="1"/>
  <c r="AB466" i="1" l="1"/>
  <c r="AE465" i="1"/>
  <c r="AB465" i="1" l="1"/>
  <c r="AE464" i="1"/>
  <c r="AB464" i="1" l="1"/>
  <c r="AE463" i="1"/>
  <c r="AD463" i="1"/>
  <c r="AB463" i="1"/>
  <c r="AI328" i="1"/>
  <c r="AJ328" i="1" s="1"/>
  <c r="AG328" i="1"/>
  <c r="AH328" i="1" s="1"/>
  <c r="AF328" i="1"/>
  <c r="AI327" i="1"/>
  <c r="AJ327" i="1" s="1"/>
  <c r="AG327" i="1"/>
  <c r="AH327" i="1" s="1"/>
  <c r="AF327" i="1"/>
  <c r="AJ326" i="1"/>
  <c r="AI326" i="1"/>
  <c r="AG326" i="1"/>
  <c r="AH326" i="1" s="1"/>
  <c r="AF326" i="1"/>
  <c r="AI325" i="1"/>
  <c r="AJ325" i="1" s="1"/>
  <c r="AG325" i="1"/>
  <c r="AH325" i="1" s="1"/>
  <c r="AF325" i="1"/>
  <c r="AI324" i="1"/>
  <c r="AJ324" i="1" s="1"/>
  <c r="AG324" i="1"/>
  <c r="AH324" i="1" s="1"/>
  <c r="AF324" i="1"/>
  <c r="AI323" i="1"/>
  <c r="AJ323" i="1" s="1"/>
  <c r="AG323" i="1"/>
  <c r="AH323" i="1" s="1"/>
  <c r="AF323" i="1"/>
  <c r="AI322" i="1"/>
  <c r="AJ322" i="1" s="1"/>
  <c r="AG322" i="1"/>
  <c r="AH322" i="1" s="1"/>
  <c r="AF322" i="1"/>
  <c r="AI321" i="1"/>
  <c r="AJ321" i="1" s="1"/>
  <c r="AG321" i="1"/>
  <c r="AH321" i="1" s="1"/>
  <c r="AF321" i="1"/>
  <c r="AI320" i="1"/>
  <c r="AJ320" i="1" s="1"/>
  <c r="AG320" i="1"/>
  <c r="AH320" i="1" s="1"/>
  <c r="AF320" i="1"/>
  <c r="AI319" i="1"/>
  <c r="AJ319" i="1" s="1"/>
  <c r="AG319" i="1"/>
  <c r="AH319" i="1" s="1"/>
  <c r="AF319" i="1"/>
  <c r="AI318" i="1"/>
  <c r="AJ318" i="1" s="1"/>
  <c r="AG318" i="1"/>
  <c r="AH318" i="1" s="1"/>
  <c r="AF318" i="1"/>
  <c r="AJ317" i="1"/>
  <c r="AI317" i="1"/>
  <c r="AG317" i="1"/>
  <c r="AH317" i="1" s="1"/>
  <c r="AF317" i="1"/>
  <c r="AI346" i="1"/>
  <c r="AJ346" i="1" s="1"/>
  <c r="AH346" i="1"/>
  <c r="AG346" i="1"/>
  <c r="AF346" i="1"/>
  <c r="AI345" i="1"/>
  <c r="AJ345" i="1" s="1"/>
  <c r="AG345" i="1"/>
  <c r="AH345" i="1" s="1"/>
  <c r="AF345" i="1"/>
  <c r="AI344" i="1"/>
  <c r="AJ344" i="1" s="1"/>
  <c r="AG344" i="1"/>
  <c r="AH344" i="1" s="1"/>
  <c r="AF344" i="1"/>
  <c r="AI343" i="1"/>
  <c r="AJ343" i="1" s="1"/>
  <c r="AG343" i="1"/>
  <c r="AH343" i="1" s="1"/>
  <c r="AF343" i="1"/>
  <c r="AI342" i="1"/>
  <c r="AJ342" i="1" s="1"/>
  <c r="AG342" i="1"/>
  <c r="AH342" i="1" s="1"/>
  <c r="AF342" i="1"/>
  <c r="AI341" i="1"/>
  <c r="AJ341" i="1" s="1"/>
  <c r="AG341" i="1"/>
  <c r="AH341" i="1" s="1"/>
  <c r="AF341" i="1"/>
  <c r="AI340" i="1"/>
  <c r="AJ340" i="1" s="1"/>
  <c r="AG340" i="1"/>
  <c r="AH340" i="1" s="1"/>
  <c r="AF340" i="1"/>
  <c r="AI339" i="1"/>
  <c r="AJ339" i="1" s="1"/>
  <c r="AG339" i="1"/>
  <c r="AH339" i="1" s="1"/>
  <c r="AF339" i="1"/>
  <c r="AI338" i="1"/>
  <c r="AJ338" i="1" s="1"/>
  <c r="AG338" i="1"/>
  <c r="AH338" i="1" s="1"/>
  <c r="AF338" i="1"/>
  <c r="AI337" i="1"/>
  <c r="AJ337" i="1" s="1"/>
  <c r="AG337" i="1"/>
  <c r="AH337" i="1" s="1"/>
  <c r="AF337" i="1"/>
  <c r="AI336" i="1"/>
  <c r="AJ336" i="1" s="1"/>
  <c r="AG336" i="1"/>
  <c r="AH336" i="1" s="1"/>
  <c r="AF336" i="1"/>
  <c r="AI335" i="1"/>
  <c r="AJ335" i="1" s="1"/>
  <c r="AG335" i="1"/>
  <c r="AH335" i="1" s="1"/>
  <c r="AF335" i="1"/>
  <c r="AI364" i="1"/>
  <c r="AJ364" i="1" s="1"/>
  <c r="AG364" i="1"/>
  <c r="AH364" i="1" s="1"/>
  <c r="AF364" i="1"/>
  <c r="AI363" i="1"/>
  <c r="AJ363" i="1" s="1"/>
  <c r="AG363" i="1"/>
  <c r="AH363" i="1" s="1"/>
  <c r="AF363" i="1"/>
  <c r="AI362" i="1"/>
  <c r="AJ362" i="1" s="1"/>
  <c r="AG362" i="1"/>
  <c r="AH362" i="1" s="1"/>
  <c r="AF362" i="1"/>
  <c r="AI361" i="1"/>
  <c r="AJ361" i="1" s="1"/>
  <c r="AG361" i="1"/>
  <c r="AH361" i="1" s="1"/>
  <c r="AF361" i="1"/>
  <c r="AI360" i="1"/>
  <c r="AJ360" i="1" s="1"/>
  <c r="AG360" i="1"/>
  <c r="AH360" i="1" s="1"/>
  <c r="AF360" i="1"/>
  <c r="AI359" i="1"/>
  <c r="AJ359" i="1" s="1"/>
  <c r="AG359" i="1"/>
  <c r="AH359" i="1" s="1"/>
  <c r="AF359" i="1"/>
  <c r="AI358" i="1"/>
  <c r="AJ358" i="1" s="1"/>
  <c r="AG358" i="1"/>
  <c r="AH358" i="1" s="1"/>
  <c r="AF358" i="1"/>
  <c r="AI357" i="1"/>
  <c r="AJ357" i="1" s="1"/>
  <c r="AG357" i="1"/>
  <c r="AH357" i="1" s="1"/>
  <c r="AF357" i="1"/>
  <c r="AI356" i="1"/>
  <c r="AJ356" i="1" s="1"/>
  <c r="AG356" i="1"/>
  <c r="AH356" i="1" s="1"/>
  <c r="AF356" i="1"/>
  <c r="AI355" i="1"/>
  <c r="AJ355" i="1" s="1"/>
  <c r="AG355" i="1"/>
  <c r="AH355" i="1" s="1"/>
  <c r="AF355" i="1"/>
  <c r="AI354" i="1"/>
  <c r="AJ354" i="1" s="1"/>
  <c r="AG354" i="1"/>
  <c r="AH354" i="1" s="1"/>
  <c r="AF354" i="1"/>
  <c r="AI353" i="1"/>
  <c r="AJ353" i="1" s="1"/>
  <c r="AG353" i="1"/>
  <c r="AH353" i="1" s="1"/>
  <c r="AF353" i="1"/>
  <c r="AI382" i="1"/>
  <c r="AJ382" i="1" s="1"/>
  <c r="AH382" i="1"/>
  <c r="AG382" i="1"/>
  <c r="AF382" i="1"/>
  <c r="AJ381" i="1"/>
  <c r="AI381" i="1"/>
  <c r="AG381" i="1"/>
  <c r="AH381" i="1" s="1"/>
  <c r="AF381" i="1"/>
  <c r="AI380" i="1"/>
  <c r="AJ380" i="1" s="1"/>
  <c r="AG380" i="1"/>
  <c r="AH380" i="1" s="1"/>
  <c r="AF380" i="1"/>
  <c r="AI379" i="1"/>
  <c r="AJ379" i="1" s="1"/>
  <c r="AG379" i="1"/>
  <c r="AH379" i="1" s="1"/>
  <c r="AF379" i="1"/>
  <c r="AI378" i="1"/>
  <c r="AJ378" i="1" s="1"/>
  <c r="AG378" i="1"/>
  <c r="AH378" i="1" s="1"/>
  <c r="AF378" i="1"/>
  <c r="AI377" i="1"/>
  <c r="AJ377" i="1" s="1"/>
  <c r="AG377" i="1"/>
  <c r="AH377" i="1" s="1"/>
  <c r="AF377" i="1"/>
  <c r="AI376" i="1"/>
  <c r="AJ376" i="1" s="1"/>
  <c r="AG376" i="1"/>
  <c r="AH376" i="1" s="1"/>
  <c r="AF376" i="1"/>
  <c r="AI375" i="1"/>
  <c r="AJ375" i="1" s="1"/>
  <c r="AG375" i="1"/>
  <c r="AH375" i="1" s="1"/>
  <c r="AF375" i="1"/>
  <c r="AI374" i="1"/>
  <c r="AJ374" i="1" s="1"/>
  <c r="AG374" i="1"/>
  <c r="AH374" i="1" s="1"/>
  <c r="AF374" i="1"/>
  <c r="AI373" i="1"/>
  <c r="AJ373" i="1" s="1"/>
  <c r="AG373" i="1"/>
  <c r="AH373" i="1" s="1"/>
  <c r="AF373" i="1"/>
  <c r="AI372" i="1"/>
  <c r="AJ372" i="1" s="1"/>
  <c r="AG372" i="1"/>
  <c r="AH372" i="1" s="1"/>
  <c r="AF372" i="1"/>
  <c r="AI371" i="1"/>
  <c r="AJ371" i="1" s="1"/>
  <c r="AG371" i="1"/>
  <c r="AH371" i="1" s="1"/>
  <c r="AF371" i="1"/>
  <c r="AI400" i="1"/>
  <c r="AJ400" i="1" s="1"/>
  <c r="AG400" i="1"/>
  <c r="AH400" i="1" s="1"/>
  <c r="AF400" i="1"/>
  <c r="AI399" i="1"/>
  <c r="AJ399" i="1" s="1"/>
  <c r="AG399" i="1"/>
  <c r="AH399" i="1" s="1"/>
  <c r="AF399" i="1"/>
  <c r="AI398" i="1"/>
  <c r="AJ398" i="1" s="1"/>
  <c r="AG398" i="1"/>
  <c r="AH398" i="1" s="1"/>
  <c r="AF398" i="1"/>
  <c r="AJ397" i="1"/>
  <c r="AI397" i="1"/>
  <c r="AG397" i="1"/>
  <c r="AH397" i="1" s="1"/>
  <c r="AF397" i="1"/>
  <c r="AI396" i="1"/>
  <c r="AJ396" i="1" s="1"/>
  <c r="AG396" i="1"/>
  <c r="AH396" i="1" s="1"/>
  <c r="AF396" i="1"/>
  <c r="AI395" i="1"/>
  <c r="AJ395" i="1" s="1"/>
  <c r="AG395" i="1"/>
  <c r="AH395" i="1" s="1"/>
  <c r="AF395" i="1"/>
  <c r="AI394" i="1"/>
  <c r="AJ394" i="1" s="1"/>
  <c r="AG394" i="1"/>
  <c r="AH394" i="1" s="1"/>
  <c r="AF394" i="1"/>
  <c r="AI393" i="1"/>
  <c r="AJ393" i="1" s="1"/>
  <c r="AG393" i="1"/>
  <c r="AH393" i="1" s="1"/>
  <c r="AF393" i="1"/>
  <c r="AI392" i="1"/>
  <c r="AJ392" i="1" s="1"/>
  <c r="AG392" i="1"/>
  <c r="AH392" i="1" s="1"/>
  <c r="AF392" i="1"/>
  <c r="AI391" i="1"/>
  <c r="AJ391" i="1" s="1"/>
  <c r="AG391" i="1"/>
  <c r="AH391" i="1" s="1"/>
  <c r="AF391" i="1"/>
  <c r="AI390" i="1"/>
  <c r="AJ390" i="1" s="1"/>
  <c r="AG390" i="1"/>
  <c r="AH390" i="1" s="1"/>
  <c r="AF390" i="1"/>
  <c r="AI389" i="1"/>
  <c r="AJ389" i="1" s="1"/>
  <c r="AG389" i="1"/>
  <c r="AH389" i="1" s="1"/>
  <c r="AF389" i="1"/>
  <c r="AI418" i="1"/>
  <c r="AJ418" i="1" s="1"/>
  <c r="AG418" i="1"/>
  <c r="AH418" i="1" s="1"/>
  <c r="AF418" i="1"/>
  <c r="AI416" i="1"/>
  <c r="AJ416" i="1" s="1"/>
  <c r="AG416" i="1"/>
  <c r="AH416" i="1" s="1"/>
  <c r="AF416" i="1"/>
  <c r="AI415" i="1"/>
  <c r="AJ415" i="1" s="1"/>
  <c r="AG415" i="1"/>
  <c r="AH415" i="1" s="1"/>
  <c r="AF415" i="1"/>
  <c r="AI414" i="1"/>
  <c r="AJ414" i="1" s="1"/>
  <c r="AG414" i="1"/>
  <c r="AH414" i="1" s="1"/>
  <c r="AF414" i="1"/>
  <c r="AI413" i="1"/>
  <c r="AJ413" i="1" s="1"/>
  <c r="AG413" i="1"/>
  <c r="AH413" i="1" s="1"/>
  <c r="AF413" i="1"/>
  <c r="AI412" i="1"/>
  <c r="AJ412" i="1" s="1"/>
  <c r="AG412" i="1"/>
  <c r="AH412" i="1" s="1"/>
  <c r="AF412" i="1"/>
  <c r="AJ411" i="1"/>
  <c r="AI411" i="1"/>
  <c r="AG411" i="1"/>
  <c r="AH411" i="1" s="1"/>
  <c r="AF411" i="1"/>
  <c r="AI410" i="1"/>
  <c r="AJ410" i="1" s="1"/>
  <c r="AH410" i="1"/>
  <c r="AG410" i="1"/>
  <c r="AF410" i="1"/>
  <c r="AI409" i="1"/>
  <c r="AJ409" i="1" s="1"/>
  <c r="AG409" i="1"/>
  <c r="AH409" i="1" s="1"/>
  <c r="AF409" i="1"/>
  <c r="AI408" i="1"/>
  <c r="AJ408" i="1" s="1"/>
  <c r="AG408" i="1"/>
  <c r="AH408" i="1" s="1"/>
  <c r="AF408" i="1"/>
  <c r="AI407" i="1"/>
  <c r="AJ407" i="1" s="1"/>
  <c r="AG407" i="1"/>
  <c r="AH407" i="1" s="1"/>
  <c r="AF407" i="1"/>
  <c r="AI436" i="1"/>
  <c r="AJ436" i="1" s="1"/>
  <c r="AH436" i="1"/>
  <c r="AG436" i="1"/>
  <c r="AF436" i="1"/>
  <c r="AJ435" i="1"/>
  <c r="AI435" i="1"/>
  <c r="AG435" i="1"/>
  <c r="AH435" i="1" s="1"/>
  <c r="AF435" i="1"/>
  <c r="AI434" i="1"/>
  <c r="AJ434" i="1" s="1"/>
  <c r="AG434" i="1"/>
  <c r="AH434" i="1" s="1"/>
  <c r="AF434" i="1"/>
  <c r="AI433" i="1"/>
  <c r="AJ433" i="1" s="1"/>
  <c r="AG433" i="1"/>
  <c r="AH433" i="1" s="1"/>
  <c r="AF433" i="1"/>
  <c r="AI432" i="1"/>
  <c r="AJ432" i="1" s="1"/>
  <c r="AG432" i="1"/>
  <c r="AH432" i="1" s="1"/>
  <c r="AF432" i="1"/>
  <c r="AI431" i="1"/>
  <c r="AJ431" i="1" s="1"/>
  <c r="AG431" i="1"/>
  <c r="AH431" i="1" s="1"/>
  <c r="AF431" i="1"/>
  <c r="AI430" i="1"/>
  <c r="AJ430" i="1" s="1"/>
  <c r="AG430" i="1"/>
  <c r="AH430" i="1" s="1"/>
  <c r="AF430" i="1"/>
  <c r="AJ429" i="1"/>
  <c r="AI429" i="1"/>
  <c r="AG429" i="1"/>
  <c r="AH429" i="1" s="1"/>
  <c r="AF429" i="1"/>
  <c r="AI428" i="1"/>
  <c r="AJ428" i="1" s="1"/>
  <c r="AH428" i="1"/>
  <c r="AG428" i="1"/>
  <c r="AF428" i="1"/>
  <c r="AI427" i="1"/>
  <c r="AJ427" i="1" s="1"/>
  <c r="AG427" i="1"/>
  <c r="AH427" i="1" s="1"/>
  <c r="AF427" i="1"/>
  <c r="AI426" i="1"/>
  <c r="AJ426" i="1" s="1"/>
  <c r="AG426" i="1"/>
  <c r="AH426" i="1" s="1"/>
  <c r="AF426" i="1"/>
  <c r="AI425" i="1"/>
  <c r="AJ425" i="1" s="1"/>
  <c r="AG425" i="1"/>
  <c r="AH425" i="1" s="1"/>
  <c r="AF425" i="1"/>
  <c r="AI454" i="1"/>
  <c r="AJ454" i="1" s="1"/>
  <c r="AH454" i="1"/>
  <c r="AG454" i="1"/>
  <c r="AF454" i="1"/>
  <c r="AI453" i="1"/>
  <c r="AJ453" i="1" s="1"/>
  <c r="AG453" i="1"/>
  <c r="AH453" i="1" s="1"/>
  <c r="AF453" i="1"/>
  <c r="AJ452" i="1"/>
  <c r="AI452" i="1"/>
  <c r="AG452" i="1"/>
  <c r="AH452" i="1" s="1"/>
  <c r="AF452" i="1"/>
  <c r="AI451" i="1"/>
  <c r="AJ451" i="1" s="1"/>
  <c r="AG451" i="1"/>
  <c r="AH451" i="1" s="1"/>
  <c r="AF451" i="1"/>
  <c r="AI450" i="1"/>
  <c r="AJ450" i="1" s="1"/>
  <c r="AH450" i="1"/>
  <c r="AG450" i="1"/>
  <c r="AF450" i="1"/>
  <c r="AI449" i="1"/>
  <c r="AJ449" i="1" s="1"/>
  <c r="AG449" i="1"/>
  <c r="AH449" i="1" s="1"/>
  <c r="AF449" i="1"/>
  <c r="AI448" i="1"/>
  <c r="AJ448" i="1" s="1"/>
  <c r="AG448" i="1"/>
  <c r="AH448" i="1" s="1"/>
  <c r="AF448" i="1"/>
  <c r="AI447" i="1"/>
  <c r="AJ447" i="1" s="1"/>
  <c r="AG447" i="1"/>
  <c r="AH447" i="1" s="1"/>
  <c r="AF447" i="1"/>
  <c r="AI446" i="1"/>
  <c r="AJ446" i="1" s="1"/>
  <c r="AH446" i="1"/>
  <c r="AG446" i="1"/>
  <c r="AF446" i="1"/>
  <c r="AI445" i="1"/>
  <c r="AJ445" i="1" s="1"/>
  <c r="AG445" i="1"/>
  <c r="AH445" i="1" s="1"/>
  <c r="AF445" i="1"/>
  <c r="AI444" i="1"/>
  <c r="AJ444" i="1" s="1"/>
  <c r="AG444" i="1"/>
  <c r="AH444" i="1" s="1"/>
  <c r="AF444" i="1"/>
  <c r="AI443" i="1"/>
  <c r="AJ443" i="1" s="1"/>
  <c r="AG443" i="1"/>
  <c r="AH443" i="1" s="1"/>
  <c r="AF443" i="1"/>
  <c r="AF462" i="1"/>
  <c r="AG462" i="1"/>
  <c r="AH462" i="1" s="1"/>
  <c r="AI462" i="1"/>
  <c r="AJ462" i="1" s="1"/>
  <c r="AF463" i="1"/>
  <c r="AG463" i="1"/>
  <c r="AH463" i="1"/>
  <c r="AI463" i="1"/>
  <c r="AJ463" i="1" s="1"/>
  <c r="AF464" i="1"/>
  <c r="AG464" i="1"/>
  <c r="AH464" i="1" s="1"/>
  <c r="AI464" i="1"/>
  <c r="AJ464" i="1" s="1"/>
  <c r="AF465" i="1"/>
  <c r="AG465" i="1"/>
  <c r="AH465" i="1" s="1"/>
  <c r="AI465" i="1"/>
  <c r="AJ465" i="1"/>
  <c r="AF466" i="1"/>
  <c r="AG466" i="1"/>
  <c r="AH466" i="1" s="1"/>
  <c r="AI466" i="1"/>
  <c r="AJ466" i="1" s="1"/>
  <c r="AF467" i="1"/>
  <c r="AG467" i="1"/>
  <c r="AH467" i="1" s="1"/>
  <c r="AI467" i="1"/>
  <c r="AJ467" i="1" s="1"/>
  <c r="AF468" i="1"/>
  <c r="AG468" i="1"/>
  <c r="AH468" i="1" s="1"/>
  <c r="AI468" i="1"/>
  <c r="AJ468" i="1" s="1"/>
  <c r="AF469" i="1"/>
  <c r="AG469" i="1"/>
  <c r="AH469" i="1" s="1"/>
  <c r="AI469" i="1"/>
  <c r="AJ469" i="1" s="1"/>
  <c r="AF470" i="1"/>
  <c r="AG470" i="1"/>
  <c r="AH470" i="1" s="1"/>
  <c r="AI470" i="1"/>
  <c r="AJ470" i="1"/>
  <c r="AF471" i="1"/>
  <c r="AG471" i="1"/>
  <c r="AH471" i="1" s="1"/>
  <c r="AI471" i="1"/>
  <c r="AJ471" i="1" s="1"/>
  <c r="AF472" i="1"/>
  <c r="AG472" i="1"/>
  <c r="AH472" i="1" s="1"/>
  <c r="AI472" i="1"/>
  <c r="AJ472" i="1" s="1"/>
  <c r="AI461" i="1"/>
  <c r="AJ461" i="1" s="1"/>
  <c r="AH461" i="1"/>
  <c r="AG461" i="1"/>
  <c r="AF461" i="1"/>
  <c r="AE462" i="1"/>
  <c r="AD462" i="1"/>
  <c r="AB462" i="1"/>
  <c r="AE461" i="1"/>
  <c r="AD461" i="1"/>
  <c r="AD473" i="1" s="1"/>
  <c r="AB461" i="1"/>
  <c r="AC474" i="1"/>
  <c r="AA474" i="1"/>
  <c r="Y474" i="1"/>
  <c r="X474" i="1"/>
  <c r="R474" i="1"/>
  <c r="Q474" i="1"/>
  <c r="T474" i="1"/>
  <c r="S474" i="1"/>
  <c r="V474" i="1"/>
  <c r="U474" i="1"/>
  <c r="P474" i="1"/>
  <c r="O474" i="1"/>
  <c r="N474" i="1"/>
  <c r="M474" i="1"/>
  <c r="I474" i="1"/>
  <c r="L474" i="1"/>
  <c r="F474" i="1"/>
  <c r="H474" i="1"/>
  <c r="G474" i="1"/>
  <c r="K474" i="1"/>
  <c r="J474" i="1"/>
  <c r="E474" i="1"/>
  <c r="D474" i="1"/>
  <c r="C474" i="1"/>
  <c r="B474" i="1"/>
  <c r="AC473" i="1"/>
  <c r="AA473" i="1"/>
  <c r="B473" i="1"/>
  <c r="AE445" i="1"/>
  <c r="AE446" i="1"/>
  <c r="AE447" i="1"/>
  <c r="AE448" i="1"/>
  <c r="AE449" i="1"/>
  <c r="AE450" i="1"/>
  <c r="AE451" i="1"/>
  <c r="AE452" i="1"/>
  <c r="AE453" i="1"/>
  <c r="AE454" i="1"/>
  <c r="AE444" i="1"/>
  <c r="AE430" i="1"/>
  <c r="AB444" i="1"/>
  <c r="AB445" i="1"/>
  <c r="AB446" i="1"/>
  <c r="AB447" i="1"/>
  <c r="AB448" i="1"/>
  <c r="AB449" i="1"/>
  <c r="AB450" i="1"/>
  <c r="AB451" i="1"/>
  <c r="AB452" i="1"/>
  <c r="AB453" i="1"/>
  <c r="AB454" i="1"/>
  <c r="AB443" i="1"/>
  <c r="AD456" i="1"/>
  <c r="AC456" i="1"/>
  <c r="AA456" i="1"/>
  <c r="Y456" i="1"/>
  <c r="X456" i="1"/>
  <c r="R456" i="1"/>
  <c r="Q456" i="1"/>
  <c r="T456" i="1"/>
  <c r="S456" i="1"/>
  <c r="V456" i="1"/>
  <c r="U456" i="1"/>
  <c r="P456" i="1"/>
  <c r="O456" i="1"/>
  <c r="N456" i="1"/>
  <c r="M456" i="1"/>
  <c r="I456" i="1"/>
  <c r="L456" i="1"/>
  <c r="F456" i="1"/>
  <c r="H456" i="1"/>
  <c r="G456" i="1"/>
  <c r="K456" i="1"/>
  <c r="J456" i="1"/>
  <c r="E456" i="1"/>
  <c r="D456" i="1"/>
  <c r="C456" i="1"/>
  <c r="AI456" i="1" s="1"/>
  <c r="AJ456" i="1" s="1"/>
  <c r="B456" i="1"/>
  <c r="AD455" i="1"/>
  <c r="AC455" i="1"/>
  <c r="AE456" i="1" s="1"/>
  <c r="AA455" i="1"/>
  <c r="B455" i="1"/>
  <c r="T438" i="1"/>
  <c r="S438" i="1"/>
  <c r="AB436" i="1"/>
  <c r="AB435" i="1"/>
  <c r="AB434" i="1"/>
  <c r="AE434" i="1"/>
  <c r="AE433" i="1"/>
  <c r="AB433" i="1"/>
  <c r="AE432" i="1"/>
  <c r="AB432" i="1"/>
  <c r="AE431" i="1"/>
  <c r="AB431" i="1"/>
  <c r="AB430" i="1"/>
  <c r="AB429" i="1"/>
  <c r="AB428" i="1"/>
  <c r="AB427" i="1"/>
  <c r="AB426" i="1"/>
  <c r="AE425" i="1"/>
  <c r="AB425" i="1"/>
  <c r="AD438" i="1"/>
  <c r="AC438" i="1"/>
  <c r="AA438" i="1"/>
  <c r="Y438" i="1"/>
  <c r="X438" i="1"/>
  <c r="R438" i="1"/>
  <c r="Q438" i="1"/>
  <c r="V438" i="1"/>
  <c r="U438" i="1"/>
  <c r="P438" i="1"/>
  <c r="O438" i="1"/>
  <c r="N438" i="1"/>
  <c r="M438" i="1"/>
  <c r="I438" i="1"/>
  <c r="L438" i="1"/>
  <c r="F438" i="1"/>
  <c r="H438" i="1"/>
  <c r="G438" i="1"/>
  <c r="K438" i="1"/>
  <c r="J438" i="1"/>
  <c r="E438" i="1"/>
  <c r="D438" i="1"/>
  <c r="C438" i="1"/>
  <c r="B438" i="1"/>
  <c r="AD437" i="1"/>
  <c r="AC437" i="1"/>
  <c r="AA437" i="1"/>
  <c r="B437" i="1"/>
  <c r="AB418" i="1"/>
  <c r="AB417" i="1"/>
  <c r="C417" i="1"/>
  <c r="AB416" i="1"/>
  <c r="AB415" i="1"/>
  <c r="AB414" i="1"/>
  <c r="AB413" i="1"/>
  <c r="I371" i="1"/>
  <c r="I372" i="1"/>
  <c r="L371" i="1"/>
  <c r="L372" i="1"/>
  <c r="F371" i="1"/>
  <c r="F372" i="1"/>
  <c r="AE408" i="1"/>
  <c r="AE409" i="1"/>
  <c r="AE410" i="1"/>
  <c r="AE411" i="1"/>
  <c r="AE412" i="1"/>
  <c r="AE413" i="1"/>
  <c r="AE414" i="1"/>
  <c r="AE415" i="1"/>
  <c r="AE416" i="1"/>
  <c r="AE417" i="1"/>
  <c r="AE418" i="1"/>
  <c r="AE407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D330" i="1"/>
  <c r="AC330" i="1"/>
  <c r="AD329" i="1"/>
  <c r="AC329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D348" i="1"/>
  <c r="AD347" i="1"/>
  <c r="AD366" i="1"/>
  <c r="AD365" i="1"/>
  <c r="AD384" i="1"/>
  <c r="AD383" i="1"/>
  <c r="AD420" i="1"/>
  <c r="AD419" i="1"/>
  <c r="AD402" i="1"/>
  <c r="AD401" i="1"/>
  <c r="AC348" i="1"/>
  <c r="AC347" i="1"/>
  <c r="AC366" i="1"/>
  <c r="AC365" i="1"/>
  <c r="AC384" i="1"/>
  <c r="AC383" i="1"/>
  <c r="AC402" i="1"/>
  <c r="AC401" i="1"/>
  <c r="AC419" i="1"/>
  <c r="AC420" i="1"/>
  <c r="AB412" i="1"/>
  <c r="AB411" i="1"/>
  <c r="AB410" i="1"/>
  <c r="AB409" i="1"/>
  <c r="AB408" i="1"/>
  <c r="AB407" i="1"/>
  <c r="AA420" i="1"/>
  <c r="Y420" i="1"/>
  <c r="X420" i="1"/>
  <c r="R420" i="1"/>
  <c r="Q420" i="1"/>
  <c r="V420" i="1"/>
  <c r="U420" i="1"/>
  <c r="P420" i="1"/>
  <c r="O420" i="1"/>
  <c r="N420" i="1"/>
  <c r="M420" i="1"/>
  <c r="L420" i="1"/>
  <c r="H420" i="1"/>
  <c r="G420" i="1"/>
  <c r="K420" i="1"/>
  <c r="J420" i="1"/>
  <c r="E420" i="1"/>
  <c r="D420" i="1"/>
  <c r="B420" i="1"/>
  <c r="AA419" i="1"/>
  <c r="B419" i="1"/>
  <c r="I420" i="1"/>
  <c r="F420" i="1"/>
  <c r="AB390" i="1"/>
  <c r="AB391" i="1"/>
  <c r="AB392" i="1"/>
  <c r="AB393" i="1"/>
  <c r="AB394" i="1"/>
  <c r="AB395" i="1"/>
  <c r="AB396" i="1"/>
  <c r="AB397" i="1"/>
  <c r="AB398" i="1"/>
  <c r="AB399" i="1"/>
  <c r="AB400" i="1"/>
  <c r="F390" i="1"/>
  <c r="L390" i="1"/>
  <c r="I390" i="1"/>
  <c r="F391" i="1"/>
  <c r="L391" i="1"/>
  <c r="I391" i="1"/>
  <c r="F392" i="1"/>
  <c r="L392" i="1"/>
  <c r="I392" i="1"/>
  <c r="F393" i="1"/>
  <c r="L393" i="1"/>
  <c r="I393" i="1"/>
  <c r="F394" i="1"/>
  <c r="L394" i="1"/>
  <c r="I394" i="1"/>
  <c r="F395" i="1"/>
  <c r="L395" i="1"/>
  <c r="I395" i="1"/>
  <c r="F396" i="1"/>
  <c r="L396" i="1"/>
  <c r="I396" i="1"/>
  <c r="F397" i="1"/>
  <c r="L397" i="1"/>
  <c r="I397" i="1"/>
  <c r="F398" i="1"/>
  <c r="L398" i="1"/>
  <c r="I398" i="1"/>
  <c r="F399" i="1"/>
  <c r="L399" i="1"/>
  <c r="I399" i="1"/>
  <c r="F400" i="1"/>
  <c r="L400" i="1"/>
  <c r="I400" i="1"/>
  <c r="AB389" i="1"/>
  <c r="I389" i="1"/>
  <c r="L389" i="1"/>
  <c r="F389" i="1"/>
  <c r="AA402" i="1"/>
  <c r="Y402" i="1"/>
  <c r="X402" i="1"/>
  <c r="R402" i="1"/>
  <c r="Q402" i="1"/>
  <c r="V402" i="1"/>
  <c r="U402" i="1"/>
  <c r="P402" i="1"/>
  <c r="O402" i="1"/>
  <c r="N402" i="1"/>
  <c r="M402" i="1"/>
  <c r="H402" i="1"/>
  <c r="G402" i="1"/>
  <c r="K402" i="1"/>
  <c r="J402" i="1"/>
  <c r="E402" i="1"/>
  <c r="D402" i="1"/>
  <c r="C402" i="1"/>
  <c r="AI402" i="1" s="1"/>
  <c r="AJ402" i="1" s="1"/>
  <c r="B402" i="1"/>
  <c r="AA401" i="1"/>
  <c r="B401" i="1"/>
  <c r="AB382" i="1"/>
  <c r="AB381" i="1"/>
  <c r="AB380" i="1"/>
  <c r="F380" i="1"/>
  <c r="L380" i="1"/>
  <c r="I380" i="1"/>
  <c r="F381" i="1"/>
  <c r="L381" i="1"/>
  <c r="I381" i="1"/>
  <c r="F382" i="1"/>
  <c r="L382" i="1"/>
  <c r="I382" i="1"/>
  <c r="AB379" i="1"/>
  <c r="F378" i="1"/>
  <c r="L378" i="1"/>
  <c r="I378" i="1"/>
  <c r="F379" i="1"/>
  <c r="L379" i="1"/>
  <c r="I379" i="1"/>
  <c r="AB378" i="1"/>
  <c r="AB377" i="1"/>
  <c r="I377" i="1"/>
  <c r="L377" i="1"/>
  <c r="F377" i="1"/>
  <c r="AB376" i="1"/>
  <c r="F376" i="1"/>
  <c r="L376" i="1"/>
  <c r="I376" i="1"/>
  <c r="AB375" i="1"/>
  <c r="AB374" i="1"/>
  <c r="AB373" i="1"/>
  <c r="F374" i="1"/>
  <c r="L374" i="1"/>
  <c r="I374" i="1"/>
  <c r="F375" i="1"/>
  <c r="L375" i="1"/>
  <c r="I375" i="1"/>
  <c r="L373" i="1"/>
  <c r="I373" i="1"/>
  <c r="F373" i="1"/>
  <c r="AB372" i="1"/>
  <c r="AB371" i="1"/>
  <c r="Y384" i="1"/>
  <c r="X384" i="1"/>
  <c r="R384" i="1"/>
  <c r="Q384" i="1"/>
  <c r="V384" i="1"/>
  <c r="U384" i="1"/>
  <c r="P384" i="1"/>
  <c r="O384" i="1"/>
  <c r="N384" i="1"/>
  <c r="M384" i="1"/>
  <c r="AA384" i="1"/>
  <c r="H384" i="1"/>
  <c r="K384" i="1"/>
  <c r="E384" i="1"/>
  <c r="G384" i="1"/>
  <c r="J384" i="1"/>
  <c r="D384" i="1"/>
  <c r="C384" i="1"/>
  <c r="AI384" i="1" s="1"/>
  <c r="AJ384" i="1" s="1"/>
  <c r="B384" i="1"/>
  <c r="AA383" i="1"/>
  <c r="B383" i="1"/>
  <c r="Y366" i="1"/>
  <c r="X366" i="1"/>
  <c r="R366" i="1"/>
  <c r="Q366" i="1"/>
  <c r="V366" i="1"/>
  <c r="U366" i="1"/>
  <c r="P366" i="1"/>
  <c r="O366" i="1"/>
  <c r="N366" i="1"/>
  <c r="M366" i="1"/>
  <c r="AA366" i="1"/>
  <c r="I366" i="1"/>
  <c r="L366" i="1"/>
  <c r="F366" i="1"/>
  <c r="H366" i="1"/>
  <c r="K366" i="1"/>
  <c r="E366" i="1"/>
  <c r="G366" i="1"/>
  <c r="J366" i="1"/>
  <c r="D366" i="1"/>
  <c r="C366" i="1"/>
  <c r="AG366" i="1" s="1"/>
  <c r="AH366" i="1" s="1"/>
  <c r="B366" i="1"/>
  <c r="AA365" i="1"/>
  <c r="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Y348" i="1"/>
  <c r="X348" i="1"/>
  <c r="R348" i="1"/>
  <c r="Q348" i="1"/>
  <c r="V348" i="1"/>
  <c r="U348" i="1"/>
  <c r="P348" i="1"/>
  <c r="O348" i="1"/>
  <c r="N348" i="1"/>
  <c r="M348" i="1"/>
  <c r="AA348" i="1"/>
  <c r="I348" i="1"/>
  <c r="L348" i="1"/>
  <c r="F348" i="1"/>
  <c r="H348" i="1"/>
  <c r="K348" i="1"/>
  <c r="E348" i="1"/>
  <c r="G348" i="1"/>
  <c r="J348" i="1"/>
  <c r="D348" i="1"/>
  <c r="C348" i="1"/>
  <c r="B348" i="1"/>
  <c r="AA347" i="1"/>
  <c r="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Y330" i="1"/>
  <c r="X330" i="1"/>
  <c r="R330" i="1"/>
  <c r="Q330" i="1"/>
  <c r="V330" i="1"/>
  <c r="U330" i="1"/>
  <c r="P330" i="1"/>
  <c r="O330" i="1"/>
  <c r="N330" i="1"/>
  <c r="M330" i="1"/>
  <c r="AA330" i="1"/>
  <c r="I330" i="1"/>
  <c r="L330" i="1"/>
  <c r="F330" i="1"/>
  <c r="H330" i="1"/>
  <c r="K330" i="1"/>
  <c r="E330" i="1"/>
  <c r="G330" i="1"/>
  <c r="J330" i="1"/>
  <c r="D330" i="1"/>
  <c r="C330" i="1"/>
  <c r="AI330" i="1" s="1"/>
  <c r="AJ330" i="1" s="1"/>
  <c r="B330" i="1"/>
  <c r="AA329" i="1"/>
  <c r="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P312" i="1"/>
  <c r="O312" i="1"/>
  <c r="N312" i="1"/>
  <c r="M312" i="1"/>
  <c r="AB299" i="1"/>
  <c r="AB300" i="1"/>
  <c r="AB301" i="1"/>
  <c r="AB302" i="1"/>
  <c r="AB303" i="1"/>
  <c r="AB304" i="1"/>
  <c r="AB305" i="1"/>
  <c r="AB306" i="1"/>
  <c r="AB307" i="1"/>
  <c r="AB308" i="1"/>
  <c r="AA312" i="1"/>
  <c r="I312" i="1"/>
  <c r="L312" i="1"/>
  <c r="F312" i="1"/>
  <c r="H312" i="1"/>
  <c r="K312" i="1"/>
  <c r="E312" i="1"/>
  <c r="G312" i="1"/>
  <c r="J312" i="1"/>
  <c r="D312" i="1"/>
  <c r="C312" i="1"/>
  <c r="B312" i="1"/>
  <c r="AA311" i="1"/>
  <c r="B311" i="1"/>
  <c r="AB310" i="1"/>
  <c r="AB309" i="1"/>
  <c r="C277" i="1"/>
  <c r="P294" i="1"/>
  <c r="O294" i="1"/>
  <c r="N294" i="1"/>
  <c r="M294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A294" i="1"/>
  <c r="I294" i="1"/>
  <c r="L294" i="1"/>
  <c r="F294" i="1"/>
  <c r="H294" i="1"/>
  <c r="K294" i="1"/>
  <c r="E294" i="1"/>
  <c r="G294" i="1"/>
  <c r="J294" i="1"/>
  <c r="D294" i="1"/>
  <c r="C294" i="1"/>
  <c r="B294" i="1"/>
  <c r="AA293" i="1"/>
  <c r="B293" i="1"/>
  <c r="P276" i="1"/>
  <c r="O276" i="1"/>
  <c r="N276" i="1"/>
  <c r="M276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A276" i="1"/>
  <c r="I276" i="1"/>
  <c r="L276" i="1"/>
  <c r="F276" i="1"/>
  <c r="H276" i="1"/>
  <c r="K276" i="1"/>
  <c r="E276" i="1"/>
  <c r="G276" i="1"/>
  <c r="J276" i="1"/>
  <c r="D276" i="1"/>
  <c r="C276" i="1"/>
  <c r="B276" i="1"/>
  <c r="AA275" i="1"/>
  <c r="B275" i="1"/>
  <c r="P258" i="1"/>
  <c r="O258" i="1"/>
  <c r="N258" i="1"/>
  <c r="M258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A258" i="1"/>
  <c r="I258" i="1"/>
  <c r="L258" i="1"/>
  <c r="F258" i="1"/>
  <c r="H258" i="1"/>
  <c r="K258" i="1"/>
  <c r="E258" i="1"/>
  <c r="G258" i="1"/>
  <c r="J258" i="1"/>
  <c r="D258" i="1"/>
  <c r="C258" i="1"/>
  <c r="B258" i="1"/>
  <c r="P257" i="1"/>
  <c r="O257" i="1"/>
  <c r="N257" i="1"/>
  <c r="M257" i="1"/>
  <c r="AA257" i="1"/>
  <c r="I257" i="1"/>
  <c r="L257" i="1"/>
  <c r="F257" i="1"/>
  <c r="H257" i="1"/>
  <c r="K257" i="1"/>
  <c r="E257" i="1"/>
  <c r="G257" i="1"/>
  <c r="J257" i="1"/>
  <c r="D257" i="1"/>
  <c r="C257" i="1"/>
  <c r="B257" i="1"/>
  <c r="AB233" i="1"/>
  <c r="P240" i="1"/>
  <c r="O240" i="1"/>
  <c r="N240" i="1"/>
  <c r="M240" i="1"/>
  <c r="AB227" i="1"/>
  <c r="AB228" i="1"/>
  <c r="AB229" i="1"/>
  <c r="AB230" i="1"/>
  <c r="AB231" i="1"/>
  <c r="AB232" i="1"/>
  <c r="AB234" i="1"/>
  <c r="AB235" i="1"/>
  <c r="AB236" i="1"/>
  <c r="AB237" i="1"/>
  <c r="AB238" i="1"/>
  <c r="AA240" i="1"/>
  <c r="I240" i="1"/>
  <c r="L240" i="1"/>
  <c r="F240" i="1"/>
  <c r="H240" i="1"/>
  <c r="K240" i="1"/>
  <c r="E240" i="1"/>
  <c r="G240" i="1"/>
  <c r="J240" i="1"/>
  <c r="D240" i="1"/>
  <c r="C240" i="1"/>
  <c r="B240" i="1"/>
  <c r="P239" i="1"/>
  <c r="O239" i="1"/>
  <c r="N239" i="1"/>
  <c r="M239" i="1"/>
  <c r="AA239" i="1"/>
  <c r="I239" i="1"/>
  <c r="L239" i="1"/>
  <c r="F239" i="1"/>
  <c r="H239" i="1"/>
  <c r="K239" i="1"/>
  <c r="E239" i="1"/>
  <c r="G239" i="1"/>
  <c r="J239" i="1"/>
  <c r="D239" i="1"/>
  <c r="C239" i="1"/>
  <c r="B239" i="1"/>
  <c r="P222" i="1"/>
  <c r="O222" i="1"/>
  <c r="N222" i="1"/>
  <c r="M222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A222" i="1"/>
  <c r="I222" i="1"/>
  <c r="L222" i="1"/>
  <c r="F222" i="1"/>
  <c r="H222" i="1"/>
  <c r="K222" i="1"/>
  <c r="E222" i="1"/>
  <c r="G222" i="1"/>
  <c r="J222" i="1"/>
  <c r="D222" i="1"/>
  <c r="C222" i="1"/>
  <c r="B222" i="1"/>
  <c r="P221" i="1"/>
  <c r="O221" i="1"/>
  <c r="N221" i="1"/>
  <c r="M221" i="1"/>
  <c r="AA221" i="1"/>
  <c r="I221" i="1"/>
  <c r="L221" i="1"/>
  <c r="F221" i="1"/>
  <c r="H221" i="1"/>
  <c r="K221" i="1"/>
  <c r="E221" i="1"/>
  <c r="G221" i="1"/>
  <c r="J221" i="1"/>
  <c r="D221" i="1"/>
  <c r="C221" i="1"/>
  <c r="B221" i="1"/>
  <c r="C202" i="1"/>
  <c r="AK202" i="1" s="1"/>
  <c r="C193" i="1"/>
  <c r="AK193" i="1" s="1"/>
  <c r="AK204" i="1" s="1"/>
  <c r="P204" i="1"/>
  <c r="O204" i="1"/>
  <c r="N204" i="1"/>
  <c r="M204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A204" i="1"/>
  <c r="I204" i="1"/>
  <c r="L204" i="1"/>
  <c r="F204" i="1"/>
  <c r="H204" i="1"/>
  <c r="K204" i="1"/>
  <c r="E204" i="1"/>
  <c r="G204" i="1"/>
  <c r="J204" i="1"/>
  <c r="D204" i="1"/>
  <c r="B204" i="1"/>
  <c r="P203" i="1"/>
  <c r="O203" i="1"/>
  <c r="N203" i="1"/>
  <c r="M203" i="1"/>
  <c r="AA203" i="1"/>
  <c r="I203" i="1"/>
  <c r="L203" i="1"/>
  <c r="F203" i="1"/>
  <c r="H203" i="1"/>
  <c r="K203" i="1"/>
  <c r="E203" i="1"/>
  <c r="G203" i="1"/>
  <c r="J203" i="1"/>
  <c r="D203" i="1"/>
  <c r="B203" i="1"/>
  <c r="AB100" i="1"/>
  <c r="AB101" i="1"/>
  <c r="AB102" i="1"/>
  <c r="AB103" i="1"/>
  <c r="AB104" i="1"/>
  <c r="AB105" i="1"/>
  <c r="AB106" i="1"/>
  <c r="AB107" i="1"/>
  <c r="AB108" i="1"/>
  <c r="AB109" i="1"/>
  <c r="AB99" i="1"/>
  <c r="AB110" i="1"/>
  <c r="AB128" i="1"/>
  <c r="AB118" i="1"/>
  <c r="AB119" i="1"/>
  <c r="AB120" i="1"/>
  <c r="AB121" i="1"/>
  <c r="AB122" i="1"/>
  <c r="AB123" i="1"/>
  <c r="AB124" i="1"/>
  <c r="AB125" i="1"/>
  <c r="AB126" i="1"/>
  <c r="AB127" i="1"/>
  <c r="AB117" i="1"/>
  <c r="AB136" i="1"/>
  <c r="AB137" i="1"/>
  <c r="AB138" i="1"/>
  <c r="AB139" i="1"/>
  <c r="AB140" i="1"/>
  <c r="AB141" i="1"/>
  <c r="AB142" i="1"/>
  <c r="AB143" i="1"/>
  <c r="AB144" i="1"/>
  <c r="AB145" i="1"/>
  <c r="AB146" i="1"/>
  <c r="AB135" i="1"/>
  <c r="P185" i="1"/>
  <c r="O185" i="1"/>
  <c r="N185" i="1"/>
  <c r="M185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A185" i="1"/>
  <c r="I185" i="1"/>
  <c r="L185" i="1"/>
  <c r="F185" i="1"/>
  <c r="H185" i="1"/>
  <c r="K185" i="1"/>
  <c r="E185" i="1"/>
  <c r="G185" i="1"/>
  <c r="J185" i="1"/>
  <c r="D185" i="1"/>
  <c r="C185" i="1"/>
  <c r="B185" i="1"/>
  <c r="P184" i="1"/>
  <c r="O184" i="1"/>
  <c r="N184" i="1"/>
  <c r="M184" i="1"/>
  <c r="AA184" i="1"/>
  <c r="I184" i="1"/>
  <c r="L184" i="1"/>
  <c r="F184" i="1"/>
  <c r="H184" i="1"/>
  <c r="K184" i="1"/>
  <c r="E184" i="1"/>
  <c r="G184" i="1"/>
  <c r="J184" i="1"/>
  <c r="D184" i="1"/>
  <c r="C184" i="1"/>
  <c r="B184" i="1"/>
  <c r="AB154" i="1"/>
  <c r="AB153" i="1"/>
  <c r="P166" i="1"/>
  <c r="O166" i="1"/>
  <c r="N166" i="1"/>
  <c r="M166" i="1"/>
  <c r="AB155" i="1"/>
  <c r="AB156" i="1"/>
  <c r="AB157" i="1"/>
  <c r="AB158" i="1"/>
  <c r="AB159" i="1"/>
  <c r="AB160" i="1"/>
  <c r="AB161" i="1"/>
  <c r="AB162" i="1"/>
  <c r="AB163" i="1"/>
  <c r="AB164" i="1"/>
  <c r="AA166" i="1"/>
  <c r="I166" i="1"/>
  <c r="L166" i="1"/>
  <c r="F166" i="1"/>
  <c r="H166" i="1"/>
  <c r="K166" i="1"/>
  <c r="E166" i="1"/>
  <c r="G166" i="1"/>
  <c r="J166" i="1"/>
  <c r="D166" i="1"/>
  <c r="C166" i="1"/>
  <c r="B166" i="1"/>
  <c r="P165" i="1"/>
  <c r="O165" i="1"/>
  <c r="N165" i="1"/>
  <c r="M165" i="1"/>
  <c r="AA165" i="1"/>
  <c r="I165" i="1"/>
  <c r="L165" i="1"/>
  <c r="F165" i="1"/>
  <c r="H165" i="1"/>
  <c r="K165" i="1"/>
  <c r="E165" i="1"/>
  <c r="G165" i="1"/>
  <c r="J165" i="1"/>
  <c r="D165" i="1"/>
  <c r="C165" i="1"/>
  <c r="B165" i="1"/>
  <c r="M18" i="1"/>
  <c r="M19" i="1" s="1"/>
  <c r="N18" i="1"/>
  <c r="N19" i="1" s="1"/>
  <c r="M37" i="1"/>
  <c r="M38" i="1" s="1"/>
  <c r="N37" i="1"/>
  <c r="N38" i="1" s="1"/>
  <c r="M74" i="1"/>
  <c r="N74" i="1"/>
  <c r="M93" i="1"/>
  <c r="N93" i="1"/>
  <c r="M111" i="1"/>
  <c r="N111" i="1"/>
  <c r="P148" i="1"/>
  <c r="O148" i="1"/>
  <c r="N148" i="1"/>
  <c r="M148" i="1"/>
  <c r="AA148" i="1"/>
  <c r="I148" i="1"/>
  <c r="L148" i="1"/>
  <c r="F148" i="1"/>
  <c r="H148" i="1"/>
  <c r="K148" i="1"/>
  <c r="E148" i="1"/>
  <c r="G148" i="1"/>
  <c r="J148" i="1"/>
  <c r="D148" i="1"/>
  <c r="C148" i="1"/>
  <c r="B148" i="1"/>
  <c r="P147" i="1"/>
  <c r="O147" i="1"/>
  <c r="N147" i="1"/>
  <c r="M147" i="1"/>
  <c r="AA147" i="1"/>
  <c r="I147" i="1"/>
  <c r="L147" i="1"/>
  <c r="F147" i="1"/>
  <c r="H147" i="1"/>
  <c r="K147" i="1"/>
  <c r="E147" i="1"/>
  <c r="G147" i="1"/>
  <c r="J147" i="1"/>
  <c r="D147" i="1"/>
  <c r="C147" i="1"/>
  <c r="B147" i="1"/>
  <c r="P130" i="1"/>
  <c r="O130" i="1"/>
  <c r="N130" i="1"/>
  <c r="M130" i="1"/>
  <c r="P129" i="1"/>
  <c r="O129" i="1"/>
  <c r="N129" i="1"/>
  <c r="M129" i="1"/>
  <c r="AA130" i="1"/>
  <c r="I130" i="1"/>
  <c r="L130" i="1"/>
  <c r="F130" i="1"/>
  <c r="H130" i="1"/>
  <c r="K130" i="1"/>
  <c r="E130" i="1"/>
  <c r="G130" i="1"/>
  <c r="J130" i="1"/>
  <c r="D130" i="1"/>
  <c r="C130" i="1"/>
  <c r="B130" i="1"/>
  <c r="AA129" i="1"/>
  <c r="I129" i="1"/>
  <c r="L129" i="1"/>
  <c r="F129" i="1"/>
  <c r="H129" i="1"/>
  <c r="K129" i="1"/>
  <c r="E129" i="1"/>
  <c r="G129" i="1"/>
  <c r="J129" i="1"/>
  <c r="D129" i="1"/>
  <c r="C129" i="1"/>
  <c r="B129" i="1"/>
  <c r="AA112" i="1"/>
  <c r="I112" i="1"/>
  <c r="L112" i="1"/>
  <c r="F112" i="1"/>
  <c r="H112" i="1"/>
  <c r="K112" i="1"/>
  <c r="E112" i="1"/>
  <c r="G112" i="1"/>
  <c r="J112" i="1"/>
  <c r="D112" i="1"/>
  <c r="C112" i="1"/>
  <c r="B112" i="1"/>
  <c r="AA111" i="1"/>
  <c r="I111" i="1"/>
  <c r="L111" i="1"/>
  <c r="F111" i="1"/>
  <c r="H111" i="1"/>
  <c r="K111" i="1"/>
  <c r="E111" i="1"/>
  <c r="G111" i="1"/>
  <c r="J111" i="1"/>
  <c r="D111" i="1"/>
  <c r="C111" i="1"/>
  <c r="B111" i="1"/>
  <c r="AB82" i="1"/>
  <c r="AB83" i="1"/>
  <c r="AB84" i="1"/>
  <c r="AB85" i="1"/>
  <c r="AB86" i="1"/>
  <c r="AB87" i="1"/>
  <c r="AB88" i="1"/>
  <c r="AB89" i="1"/>
  <c r="AB90" i="1"/>
  <c r="AB91" i="1"/>
  <c r="AB92" i="1"/>
  <c r="AB81" i="1"/>
  <c r="AA94" i="1"/>
  <c r="I94" i="1"/>
  <c r="L94" i="1"/>
  <c r="F94" i="1"/>
  <c r="H94" i="1"/>
  <c r="K94" i="1"/>
  <c r="E94" i="1"/>
  <c r="G94" i="1"/>
  <c r="J94" i="1"/>
  <c r="D94" i="1"/>
  <c r="C94" i="1"/>
  <c r="B94" i="1"/>
  <c r="AA93" i="1"/>
  <c r="I93" i="1"/>
  <c r="L93" i="1"/>
  <c r="F93" i="1"/>
  <c r="H93" i="1"/>
  <c r="K93" i="1"/>
  <c r="E93" i="1"/>
  <c r="G93" i="1"/>
  <c r="J93" i="1"/>
  <c r="D93" i="1"/>
  <c r="C93" i="1"/>
  <c r="B93" i="1"/>
  <c r="C75" i="1"/>
  <c r="D75" i="1"/>
  <c r="J75" i="1"/>
  <c r="G75" i="1"/>
  <c r="E75" i="1"/>
  <c r="K75" i="1"/>
  <c r="H75" i="1"/>
  <c r="F75" i="1"/>
  <c r="L75" i="1"/>
  <c r="I75" i="1"/>
  <c r="P75" i="1"/>
  <c r="B75" i="1"/>
  <c r="C74" i="1"/>
  <c r="D74" i="1"/>
  <c r="J74" i="1"/>
  <c r="G74" i="1"/>
  <c r="E74" i="1"/>
  <c r="K74" i="1"/>
  <c r="H74" i="1"/>
  <c r="F74" i="1"/>
  <c r="L74" i="1"/>
  <c r="I74" i="1"/>
  <c r="P74" i="1"/>
  <c r="U74" i="1"/>
  <c r="O74" i="1"/>
  <c r="B74" i="1"/>
  <c r="L56" i="1"/>
  <c r="L57" i="1" s="1"/>
  <c r="I56" i="1"/>
  <c r="I57" i="1" s="1"/>
  <c r="H56" i="1"/>
  <c r="H57" i="1" s="1"/>
  <c r="F56" i="1"/>
  <c r="F57" i="1" s="1"/>
  <c r="K56" i="1"/>
  <c r="K57" i="1" s="1"/>
  <c r="E56" i="1"/>
  <c r="E57" i="1" s="1"/>
  <c r="G56" i="1"/>
  <c r="G57" i="1" s="1"/>
  <c r="J56" i="1"/>
  <c r="J57" i="1" s="1"/>
  <c r="D56" i="1"/>
  <c r="D57" i="1" s="1"/>
  <c r="C56" i="1"/>
  <c r="C57" i="1" s="1"/>
  <c r="B56" i="1"/>
  <c r="B57" i="1" s="1"/>
  <c r="P56" i="1"/>
  <c r="B37" i="1"/>
  <c r="B38" i="1" s="1"/>
  <c r="B18" i="1"/>
  <c r="B19" i="1" s="1"/>
  <c r="O37" i="1"/>
  <c r="O38" i="1" s="1"/>
  <c r="U37" i="1"/>
  <c r="U38" i="1" s="1"/>
  <c r="P37" i="1"/>
  <c r="P38" i="1" s="1"/>
  <c r="I37" i="1"/>
  <c r="I38" i="1" s="1"/>
  <c r="L37" i="1"/>
  <c r="L38" i="1" s="1"/>
  <c r="F37" i="1"/>
  <c r="F38" i="1" s="1"/>
  <c r="H37" i="1"/>
  <c r="H38" i="1" s="1"/>
  <c r="K37" i="1"/>
  <c r="K38" i="1" s="1"/>
  <c r="E37" i="1"/>
  <c r="E38" i="1" s="1"/>
  <c r="G37" i="1"/>
  <c r="G38" i="1" s="1"/>
  <c r="J37" i="1"/>
  <c r="J38" i="1" s="1"/>
  <c r="D37" i="1"/>
  <c r="D38" i="1" s="1"/>
  <c r="C37" i="1"/>
  <c r="C38" i="1" s="1"/>
  <c r="O18" i="1"/>
  <c r="O19" i="1" s="1"/>
  <c r="U18" i="1"/>
  <c r="U19" i="1" s="1"/>
  <c r="P18" i="1"/>
  <c r="P19" i="1" s="1"/>
  <c r="I18" i="1"/>
  <c r="I19" i="1" s="1"/>
  <c r="L18" i="1"/>
  <c r="L19" i="1" s="1"/>
  <c r="F18" i="1"/>
  <c r="F19" i="1" s="1"/>
  <c r="H18" i="1"/>
  <c r="H19" i="1" s="1"/>
  <c r="K18" i="1"/>
  <c r="K19" i="1" s="1"/>
  <c r="E18" i="1"/>
  <c r="E19" i="1" s="1"/>
  <c r="G18" i="1"/>
  <c r="G19" i="1" s="1"/>
  <c r="J18" i="1"/>
  <c r="J19" i="1" s="1"/>
  <c r="D18" i="1"/>
  <c r="D19" i="1" s="1"/>
  <c r="C18" i="1"/>
  <c r="C19" i="1" s="1"/>
  <c r="C203" i="1"/>
  <c r="AE474" i="1" l="1"/>
  <c r="C420" i="1"/>
  <c r="AI420" i="1" s="1"/>
  <c r="AJ420" i="1" s="1"/>
  <c r="AK417" i="1"/>
  <c r="AK420" i="1" s="1"/>
  <c r="AI438" i="1"/>
  <c r="AJ438" i="1" s="1"/>
  <c r="AI348" i="1"/>
  <c r="AJ348" i="1" s="1"/>
  <c r="AI366" i="1"/>
  <c r="AJ366" i="1" s="1"/>
  <c r="AF330" i="1"/>
  <c r="AF348" i="1"/>
  <c r="AG330" i="1"/>
  <c r="AH330" i="1" s="1"/>
  <c r="AG348" i="1"/>
  <c r="AH348" i="1" s="1"/>
  <c r="AF456" i="1"/>
  <c r="AF438" i="1"/>
  <c r="AF417" i="1"/>
  <c r="AF420" i="1"/>
  <c r="AF402" i="1"/>
  <c r="AF384" i="1"/>
  <c r="AG456" i="1"/>
  <c r="AH456" i="1" s="1"/>
  <c r="AG438" i="1"/>
  <c r="AH438" i="1" s="1"/>
  <c r="AG417" i="1"/>
  <c r="AH417" i="1" s="1"/>
  <c r="AG420" i="1"/>
  <c r="AH420" i="1" s="1"/>
  <c r="AG402" i="1"/>
  <c r="AH402" i="1" s="1"/>
  <c r="AG384" i="1"/>
  <c r="AH384" i="1" s="1"/>
  <c r="C204" i="1"/>
  <c r="AI417" i="1"/>
  <c r="AJ417" i="1" s="1"/>
  <c r="AF366" i="1"/>
  <c r="AI474" i="1"/>
  <c r="AJ474" i="1" s="1"/>
  <c r="AG474" i="1"/>
  <c r="AH474" i="1" s="1"/>
  <c r="AF474" i="1"/>
  <c r="AB204" i="1"/>
  <c r="AB239" i="1"/>
  <c r="AB258" i="1"/>
  <c r="AB294" i="1"/>
  <c r="AB312" i="1"/>
  <c r="AB347" i="1"/>
  <c r="AB366" i="1"/>
  <c r="AB383" i="1"/>
  <c r="F402" i="1"/>
  <c r="L402" i="1"/>
  <c r="AE420" i="1"/>
  <c r="AB419" i="1"/>
  <c r="AB438" i="1"/>
  <c r="AB203" i="1"/>
  <c r="AB94" i="1"/>
  <c r="AB166" i="1"/>
  <c r="AB185" i="1"/>
  <c r="AB221" i="1"/>
  <c r="AB276" i="1"/>
  <c r="AB401" i="1"/>
  <c r="AB420" i="1"/>
  <c r="AB222" i="1"/>
  <c r="AB111" i="1"/>
  <c r="AB129" i="1"/>
  <c r="AB165" i="1"/>
  <c r="F384" i="1"/>
  <c r="AB384" i="1"/>
  <c r="AB93" i="1"/>
  <c r="AB437" i="1"/>
  <c r="AB130" i="1"/>
  <c r="AB348" i="1"/>
  <c r="AB402" i="1"/>
  <c r="AB330" i="1"/>
  <c r="AB147" i="1"/>
  <c r="AB148" i="1"/>
  <c r="AE384" i="1"/>
  <c r="AE348" i="1"/>
  <c r="I402" i="1"/>
  <c r="AE438" i="1"/>
  <c r="AE366" i="1"/>
  <c r="AB112" i="1"/>
  <c r="AE402" i="1"/>
  <c r="AD474" i="1"/>
  <c r="AE330" i="1"/>
  <c r="AB365" i="1"/>
  <c r="AB474" i="1"/>
  <c r="AB473" i="1"/>
  <c r="AB456" i="1"/>
  <c r="AB455" i="1"/>
  <c r="AB184" i="1"/>
  <c r="AB240" i="1"/>
  <c r="AB257" i="1"/>
  <c r="L384" i="1"/>
  <c r="I384" i="1"/>
</calcChain>
</file>

<file path=xl/sharedStrings.xml><?xml version="1.0" encoding="utf-8"?>
<sst xmlns="http://schemas.openxmlformats.org/spreadsheetml/2006/main" count="1607" uniqueCount="169">
  <si>
    <t>La Sénia</t>
  </si>
  <si>
    <t>cabal disseny</t>
  </si>
  <si>
    <t>MES</t>
  </si>
  <si>
    <t>DBO</t>
  </si>
  <si>
    <t>CARREGA</t>
  </si>
  <si>
    <t>Data</t>
  </si>
  <si>
    <t>Cabal</t>
  </si>
  <si>
    <t xml:space="preserve">MES Infl. </t>
  </si>
  <si>
    <t>MES Efl.</t>
  </si>
  <si>
    <t>DBO Infl.</t>
  </si>
  <si>
    <t>DBO Efl.</t>
  </si>
  <si>
    <t>DQO Infl.</t>
  </si>
  <si>
    <t>DQO Efl.</t>
  </si>
  <si>
    <t>DQO</t>
  </si>
  <si>
    <t>Sequetat</t>
  </si>
  <si>
    <t>Nt</t>
  </si>
  <si>
    <t>Pt</t>
  </si>
  <si>
    <t>Energia</t>
  </si>
  <si>
    <t>Fangs</t>
  </si>
  <si>
    <t>1997</t>
  </si>
  <si>
    <t>(m3/mes)</t>
  </si>
  <si>
    <t>(m3/dia)</t>
  </si>
  <si>
    <t>(1997)</t>
  </si>
  <si>
    <t>Rend.</t>
  </si>
  <si>
    <t>(%)</t>
  </si>
  <si>
    <t>(Kwh/m3)</t>
  </si>
  <si>
    <t>Tn/mes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</si>
  <si>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</si>
  <si>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</si>
  <si>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</si>
  <si>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</si>
  <si>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</si>
  <si>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</si>
  <si>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</si>
  <si>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</si>
  <si>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</si>
  <si>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</si>
  <si>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</si>
  <si>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</si>
  <si>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</si>
  <si>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</si>
  <si>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1998</t>
  </si>
  <si>
    <t>(1998)</t>
  </si>
  <si>
    <t>TOTAL98</t>
  </si>
  <si>
    <t>MITJA98</t>
  </si>
  <si>
    <t>MES Infl.</t>
  </si>
  <si>
    <t>1999</t>
  </si>
  <si>
    <t>(mg/l)</t>
  </si>
  <si>
    <t>TOTAL99</t>
  </si>
  <si>
    <t>MITJA99</t>
  </si>
  <si>
    <t>2000</t>
  </si>
  <si>
    <t>TOTAL00</t>
  </si>
  <si>
    <t>MITJA00</t>
  </si>
  <si>
    <t>Camió-Cisterna</t>
  </si>
  <si>
    <t>Energia Tot</t>
  </si>
  <si>
    <t>2001</t>
  </si>
  <si>
    <t>Cubes</t>
  </si>
  <si>
    <r>
      <t>Volum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</si>
  <si>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(Kwh)</t>
  </si>
  <si>
    <t>TOTAL01</t>
  </si>
  <si>
    <t>MITJA01</t>
  </si>
  <si>
    <t>2002</t>
  </si>
  <si>
    <t>*</t>
  </si>
  <si>
    <t>TOTAL02</t>
  </si>
  <si>
    <t>MITJA02</t>
  </si>
  <si>
    <t>pH Infl.</t>
  </si>
  <si>
    <t>pH Efl.</t>
  </si>
  <si>
    <t>Cond Infl.</t>
  </si>
  <si>
    <t>Cond.Efl.</t>
  </si>
  <si>
    <t>2003</t>
  </si>
  <si>
    <t>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</si>
  <si>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</si>
  <si>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</si>
  <si>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</si>
  <si>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</si>
  <si>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</si>
  <si>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</si>
  <si>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</si>
  <si>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</si>
  <si>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</si>
  <si>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</si>
  <si>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</si>
  <si>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</si>
  <si>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Obres ampliació EDAR</t>
  </si>
  <si>
    <t>L'última setmana del mes  s'acaben obres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</si>
  <si>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</si>
  <si>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</si>
  <si>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</si>
  <si>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</si>
  <si>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</si>
  <si>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</si>
  <si>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</si>
  <si>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</si>
  <si>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</si>
  <si>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Possible abocament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</si>
  <si>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</si>
  <si>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</si>
  <si>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</si>
  <si>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</si>
  <si>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</si>
  <si>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</si>
  <si>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</si>
  <si>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</si>
  <si>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</si>
  <si>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</si>
  <si>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</si>
  <si>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NH4+Infl</t>
  </si>
  <si>
    <t>NH4Efll</t>
  </si>
  <si>
    <t>NTKInf</t>
  </si>
  <si>
    <t>NTKEfl</t>
  </si>
  <si>
    <t>PInfll</t>
  </si>
  <si>
    <t>PEfll</t>
  </si>
  <si>
    <t>Cabal reutilitzat</t>
  </si>
  <si>
    <t>% Reutilitzat</t>
  </si>
  <si>
    <t>Saturació</t>
  </si>
  <si>
    <t xml:space="preserve">Saturacio </t>
  </si>
  <si>
    <t>Saturacio</t>
  </si>
  <si>
    <t>2014</t>
  </si>
  <si>
    <t>(m3)</t>
  </si>
  <si>
    <t>(m3/d)</t>
  </si>
  <si>
    <t>MES Kg/dia</t>
  </si>
  <si>
    <t>MES %</t>
  </si>
  <si>
    <t>DBO5 Kg/dia</t>
  </si>
  <si>
    <t>DBO5 %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</si>
  <si>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</si>
  <si>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</si>
  <si>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</si>
  <si>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</si>
  <si>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</si>
  <si>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</si>
  <si>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</si>
  <si>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</si>
  <si>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NO3 Inf</t>
  </si>
  <si>
    <t>NO3  Efl</t>
  </si>
  <si>
    <t>2017</t>
  </si>
  <si>
    <t>mgN/l</t>
  </si>
  <si>
    <t>TOTAL17</t>
  </si>
  <si>
    <t>MITJA17</t>
  </si>
  <si>
    <t>NT Inf</t>
  </si>
  <si>
    <t>NT Efl</t>
  </si>
  <si>
    <t>2018</t>
  </si>
  <si>
    <t>TOTAL18</t>
  </si>
  <si>
    <t>MITJA18</t>
  </si>
  <si>
    <t>2019</t>
  </si>
  <si>
    <t>TOTAL19</t>
  </si>
  <si>
    <t>MITJA19</t>
  </si>
  <si>
    <t>2020</t>
  </si>
  <si>
    <t>-</t>
  </si>
  <si>
    <t>TOTAL20</t>
  </si>
  <si>
    <t>MITJA20</t>
  </si>
  <si>
    <t>P Infll</t>
  </si>
  <si>
    <t>P Efll</t>
  </si>
  <si>
    <t>pt</t>
  </si>
  <si>
    <t>2021</t>
  </si>
  <si>
    <t>9.8</t>
  </si>
  <si>
    <t>5.6</t>
  </si>
  <si>
    <t>TOTAL  21</t>
  </si>
  <si>
    <t>MITJA  21</t>
  </si>
  <si>
    <t>NH4 Efll</t>
  </si>
  <si>
    <t>2022</t>
  </si>
  <si>
    <t>TOTAL  22</t>
  </si>
  <si>
    <t>MITJA  22</t>
  </si>
  <si>
    <t>2023</t>
  </si>
  <si>
    <t>TOTAL  23</t>
  </si>
  <si>
    <t>MITJA  23</t>
  </si>
  <si>
    <t>hab equiv.</t>
  </si>
  <si>
    <t>habitants</t>
  </si>
  <si>
    <t>H-E Disseny: 8.750</t>
  </si>
  <si>
    <t>Pob. Sanejada: 6.087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</si>
</sst>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#,##0.0"/>
    <numFmt numFmtId="166" formatCode="0.0"/>
    <numFmt numFmtId="167" formatCode="0.000"/>
    <numFmt numFmtId="168" formatCode="0.0%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0" xfId="0" applyFont="1"/>
    <xf numFmtId="3" fontId="0" fillId="0" borderId="0" xfId="0" applyNumberFormat="1"/>
    <xf numFmtId="2" fontId="0" fillId="0" borderId="0" xfId="0" applyNumberFormat="1"/>
    <xf numFmtId="4" fontId="3" fillId="0" borderId="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0" fillId="0" borderId="1" xfId="0" applyBorder="1"/>
    <xf numFmtId="4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0" fillId="0" borderId="0" xfId="0" applyNumberFormat="1"/>
    <xf numFmtId="3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left"/>
    </xf>
    <xf numFmtId="3" fontId="5" fillId="5" borderId="1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left"/>
    </xf>
    <xf numFmtId="0" fontId="6" fillId="6" borderId="11" xfId="0" applyFont="1" applyFill="1" applyBorder="1" applyAlignment="1">
      <alignment horizontal="right"/>
    </xf>
    <xf numFmtId="3" fontId="5" fillId="7" borderId="12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3" fontId="5" fillId="7" borderId="14" xfId="0" applyNumberFormat="1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9" fontId="3" fillId="0" borderId="20" xfId="2" applyFont="1" applyFill="1" applyBorder="1" applyAlignment="1">
      <alignment horizontal="center"/>
    </xf>
    <xf numFmtId="2" fontId="3" fillId="0" borderId="21" xfId="2" applyNumberFormat="1" applyFont="1" applyFill="1" applyBorder="1" applyAlignment="1">
      <alignment horizontal="center"/>
    </xf>
    <xf numFmtId="9" fontId="3" fillId="0" borderId="22" xfId="2" applyFont="1" applyFill="1" applyBorder="1" applyAlignment="1">
      <alignment horizontal="center"/>
    </xf>
    <xf numFmtId="2" fontId="3" fillId="0" borderId="23" xfId="2" applyNumberFormat="1" applyFont="1" applyFill="1" applyBorder="1" applyAlignment="1">
      <alignment horizontal="center"/>
    </xf>
    <xf numFmtId="3" fontId="5" fillId="8" borderId="24" xfId="0" applyNumberFormat="1" applyFont="1" applyFill="1" applyBorder="1" applyAlignment="1">
      <alignment horizontal="center"/>
    </xf>
    <xf numFmtId="3" fontId="5" fillId="8" borderId="25" xfId="0" applyNumberFormat="1" applyFont="1" applyFill="1" applyBorder="1" applyAlignment="1">
      <alignment horizontal="center"/>
    </xf>
    <xf numFmtId="3" fontId="5" fillId="8" borderId="26" xfId="0" applyNumberFormat="1" applyFont="1" applyFill="1" applyBorder="1" applyAlignment="1">
      <alignment horizontal="center"/>
    </xf>
    <xf numFmtId="3" fontId="5" fillId="8" borderId="27" xfId="0" applyNumberFormat="1" applyFont="1" applyFill="1" applyBorder="1" applyAlignment="1">
      <alignment horizontal="center"/>
    </xf>
    <xf numFmtId="9" fontId="3" fillId="0" borderId="28" xfId="2" applyFont="1" applyFill="1" applyBorder="1" applyAlignment="1">
      <alignment horizontal="center"/>
    </xf>
    <xf numFmtId="2" fontId="3" fillId="0" borderId="29" xfId="2" applyNumberFormat="1" applyFont="1" applyFill="1" applyBorder="1" applyAlignment="1">
      <alignment horizontal="center"/>
    </xf>
    <xf numFmtId="9" fontId="3" fillId="0" borderId="30" xfId="2" applyFont="1" applyFill="1" applyBorder="1" applyAlignment="1">
      <alignment horizontal="center"/>
    </xf>
    <xf numFmtId="2" fontId="3" fillId="0" borderId="31" xfId="2" applyNumberFormat="1" applyFont="1" applyFill="1" applyBorder="1" applyAlignment="1">
      <alignment horizontal="center"/>
    </xf>
    <xf numFmtId="9" fontId="3" fillId="0" borderId="3" xfId="2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9" borderId="3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3" fontId="5" fillId="10" borderId="4" xfId="0" applyNumberFormat="1" applyFont="1" applyFill="1" applyBorder="1" applyAlignment="1">
      <alignment horizontal="center"/>
    </xf>
    <xf numFmtId="3" fontId="5" fillId="10" borderId="3" xfId="0" applyNumberFormat="1" applyFont="1" applyFill="1" applyBorder="1" applyAlignment="1">
      <alignment horizontal="center"/>
    </xf>
    <xf numFmtId="168" fontId="5" fillId="0" borderId="3" xfId="2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3" fontId="5" fillId="8" borderId="32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1" fillId="0" borderId="0" xfId="0" applyNumberFormat="1" applyFont="1"/>
    <xf numFmtId="3" fontId="5" fillId="2" borderId="16" xfId="0" applyNumberFormat="1" applyFont="1" applyFill="1" applyBorder="1" applyAlignment="1">
      <alignment horizontal="center"/>
    </xf>
    <xf numFmtId="3" fontId="0" fillId="0" borderId="20" xfId="0" applyNumberFormat="1" applyBorder="1"/>
    <xf numFmtId="3" fontId="9" fillId="0" borderId="0" xfId="0" applyNumberFormat="1" applyFont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</cellXfs>
  <cellStyles count="3">
    <cellStyle name="Millares [0] 2" xfId="1" xr:uid="{00000000-0005-0000-0000-000000000000}"/>
    <cellStyle name="Normal" xfId="0" builtinId="0"/>
    <cellStyle name="Porcentaje" xfId="2" builtinId="5"/>
  </cellStyles>
  <dxfs count="2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93"/>
  <sheetViews>
    <sheetView showGridLines="0" tabSelected="1" topLeftCell="A476" zoomScale="110" zoomScaleNormal="110" workbookViewId="0">
      <pane xSplit="1" topLeftCell="G1" activePane="topRight" state="frozen"/>
      <selection pane="topRight" activeCell="N491" sqref="N491"/>
    </sheetView>
  </sheetViews>
  <sheetFormatPr baseColWidth="10" defaultColWidth="15.7109375" defaultRowHeight="12.75" x14ac:dyDescent="0.2"/>
  <cols>
    <col min="1" max="1" width="9.28515625" customWidth="1"/>
    <col min="2" max="5" width="10.7109375" customWidth="1"/>
    <col min="6" max="6" width="8.5703125" style="17" customWidth="1"/>
    <col min="7" max="8" width="10.7109375" customWidth="1"/>
    <col min="9" max="9" width="8.7109375" style="17" customWidth="1"/>
    <col min="10" max="11" width="10.7109375" customWidth="1"/>
    <col min="12" max="12" width="8.42578125" style="17" customWidth="1"/>
    <col min="13" max="13" width="9.85546875" customWidth="1"/>
    <col min="14" max="14" width="11.28515625" customWidth="1"/>
    <col min="15" max="15" width="9.28515625" customWidth="1"/>
    <col min="16" max="16" width="10" customWidth="1"/>
    <col min="17" max="17" width="12.28515625" customWidth="1"/>
    <col min="18" max="18" width="11" customWidth="1"/>
    <col min="19" max="20" width="9.28515625" customWidth="1"/>
    <col min="21" max="21" width="9.5703125" customWidth="1"/>
    <col min="22" max="23" width="9.28515625" customWidth="1"/>
    <col min="24" max="24" width="11" customWidth="1"/>
    <col min="25" max="26" width="11.5703125" customWidth="1"/>
    <col min="27" max="27" width="12.42578125" style="18" customWidth="1"/>
    <col min="28" max="28" width="10.42578125" customWidth="1"/>
    <col min="37" max="37" width="15.7109375" style="17"/>
  </cols>
  <sheetData>
    <row r="1" spans="1:37" ht="20.25" x14ac:dyDescent="0.3">
      <c r="A1" s="1"/>
      <c r="B1" s="1"/>
      <c r="C1" s="2" t="s">
        <v>0</v>
      </c>
      <c r="D1" s="1"/>
      <c r="E1" s="94" t="s">
        <v>167</v>
      </c>
      <c r="F1" s="3"/>
      <c r="G1" s="4"/>
      <c r="I1" s="94" t="s">
        <v>168</v>
      </c>
      <c r="J1" s="3"/>
      <c r="K1" s="3"/>
      <c r="L1" s="3"/>
      <c r="M1" s="3"/>
      <c r="N1" s="3"/>
      <c r="O1" s="3"/>
      <c r="AA1" s="5"/>
      <c r="AB1" s="3"/>
    </row>
    <row r="2" spans="1:37" x14ac:dyDescent="0.2">
      <c r="A2" s="1"/>
      <c r="B2" s="51" t="s">
        <v>1</v>
      </c>
      <c r="C2" s="51">
        <v>1500</v>
      </c>
      <c r="D2" s="52" t="s">
        <v>2</v>
      </c>
      <c r="E2" s="53">
        <v>280</v>
      </c>
      <c r="F2" s="54" t="s">
        <v>3</v>
      </c>
      <c r="G2" s="55">
        <v>350</v>
      </c>
      <c r="H2" s="3"/>
      <c r="I2" s="3"/>
      <c r="J2" s="3"/>
      <c r="K2" s="3"/>
      <c r="L2" s="3"/>
      <c r="M2" s="3"/>
      <c r="N2" s="3"/>
      <c r="O2" s="3"/>
      <c r="AA2" s="5"/>
      <c r="AB2" s="3"/>
    </row>
    <row r="3" spans="1:37" ht="13.5" thickBot="1" x14ac:dyDescent="0.25">
      <c r="A3" s="6"/>
      <c r="B3" s="30"/>
      <c r="C3" s="56" t="s">
        <v>4</v>
      </c>
      <c r="D3" s="57" t="s">
        <v>2</v>
      </c>
      <c r="E3" s="58">
        <v>420</v>
      </c>
      <c r="F3" s="59" t="s">
        <v>3</v>
      </c>
      <c r="G3" s="60">
        <v>525</v>
      </c>
      <c r="H3" s="3"/>
      <c r="I3" s="3"/>
      <c r="J3" s="3"/>
      <c r="K3" s="3"/>
      <c r="L3" s="3"/>
      <c r="M3" s="3"/>
      <c r="N3" s="3"/>
      <c r="O3" s="3"/>
      <c r="AA3" s="5"/>
      <c r="AB3" s="3"/>
    </row>
    <row r="4" spans="1:37" ht="13.5" thickTop="1" x14ac:dyDescent="0.2">
      <c r="A4" s="28" t="s">
        <v>5</v>
      </c>
      <c r="B4" s="20" t="s">
        <v>6</v>
      </c>
      <c r="C4" s="20" t="s">
        <v>6</v>
      </c>
      <c r="D4" s="20" t="s">
        <v>7</v>
      </c>
      <c r="E4" s="20" t="s">
        <v>8</v>
      </c>
      <c r="F4" s="29" t="s">
        <v>2</v>
      </c>
      <c r="G4" s="20" t="s">
        <v>9</v>
      </c>
      <c r="H4" s="20" t="s">
        <v>10</v>
      </c>
      <c r="I4" s="29" t="s">
        <v>3</v>
      </c>
      <c r="J4" s="20" t="s">
        <v>11</v>
      </c>
      <c r="K4" s="20" t="s">
        <v>12</v>
      </c>
      <c r="L4" s="29" t="s">
        <v>13</v>
      </c>
      <c r="M4" s="29" t="s">
        <v>14</v>
      </c>
      <c r="N4" s="20" t="s">
        <v>15</v>
      </c>
      <c r="O4" s="20" t="s">
        <v>16</v>
      </c>
      <c r="P4" s="29" t="s">
        <v>17</v>
      </c>
      <c r="U4" s="20" t="s">
        <v>18</v>
      </c>
      <c r="AA4"/>
      <c r="AK4" s="61" t="s">
        <v>165</v>
      </c>
    </row>
    <row r="5" spans="1:37" ht="13.5" thickBot="1" x14ac:dyDescent="0.25">
      <c r="A5" s="26" t="s">
        <v>19</v>
      </c>
      <c r="B5" s="21" t="s">
        <v>20</v>
      </c>
      <c r="C5" s="22" t="s">
        <v>21</v>
      </c>
      <c r="D5" s="26" t="s">
        <v>22</v>
      </c>
      <c r="E5" s="26" t="s">
        <v>22</v>
      </c>
      <c r="F5" s="27" t="s">
        <v>23</v>
      </c>
      <c r="G5" s="26" t="s">
        <v>22</v>
      </c>
      <c r="H5" s="26" t="s">
        <v>22</v>
      </c>
      <c r="I5" s="27" t="s">
        <v>23</v>
      </c>
      <c r="J5" s="26" t="s">
        <v>22</v>
      </c>
      <c r="K5" s="26" t="s">
        <v>22</v>
      </c>
      <c r="L5" s="27" t="s">
        <v>23</v>
      </c>
      <c r="M5" s="27" t="s">
        <v>24</v>
      </c>
      <c r="N5" s="21"/>
      <c r="O5" s="21"/>
      <c r="P5" s="22" t="s">
        <v>25</v>
      </c>
      <c r="U5" s="21" t="s">
        <v>26</v>
      </c>
      <c r="AA5"/>
      <c r="AK5" s="92" t="s">
        <v>166</v>
      </c>
    </row>
    <row r="6" spans="1:37" ht="13.5" thickTop="1" x14ac:dyDescent="0.2">
      <c r="A6" s="7" t="s">
        <v>27</v>
      </c>
      <c r="B6" s="8">
        <v>27105</v>
      </c>
      <c r="C6" s="8">
        <v>904</v>
      </c>
      <c r="D6" s="8">
        <v>273</v>
      </c>
      <c r="E6" s="8">
        <v>29</v>
      </c>
      <c r="F6" s="8">
        <v>87</v>
      </c>
      <c r="G6" s="8">
        <v>300</v>
      </c>
      <c r="H6" s="8">
        <v>29</v>
      </c>
      <c r="I6" s="8">
        <v>83</v>
      </c>
      <c r="J6" s="8">
        <v>590</v>
      </c>
      <c r="K6" s="8">
        <v>104</v>
      </c>
      <c r="L6" s="8">
        <v>78</v>
      </c>
      <c r="M6" s="8"/>
      <c r="N6" s="8"/>
      <c r="O6" s="8"/>
      <c r="P6" s="9">
        <v>0.86</v>
      </c>
      <c r="U6" s="8"/>
      <c r="AA6"/>
      <c r="AK6" s="93">
        <f>(0.8*C6*G6)/60</f>
        <v>3616</v>
      </c>
    </row>
    <row r="7" spans="1:37" x14ac:dyDescent="0.2">
      <c r="A7" s="7" t="s">
        <v>28</v>
      </c>
      <c r="B7" s="8">
        <v>18466</v>
      </c>
      <c r="C7" s="8">
        <v>670</v>
      </c>
      <c r="D7" s="8">
        <v>362</v>
      </c>
      <c r="E7" s="8">
        <v>35</v>
      </c>
      <c r="F7" s="8">
        <v>91</v>
      </c>
      <c r="G7" s="8">
        <v>397</v>
      </c>
      <c r="H7" s="8">
        <v>23</v>
      </c>
      <c r="I7" s="8">
        <v>94</v>
      </c>
      <c r="J7" s="8">
        <v>1678</v>
      </c>
      <c r="K7" s="8">
        <v>138</v>
      </c>
      <c r="L7" s="8">
        <v>91</v>
      </c>
      <c r="M7" s="8"/>
      <c r="N7" s="8"/>
      <c r="O7" s="8"/>
      <c r="P7" s="9">
        <v>0.77</v>
      </c>
      <c r="U7" s="8"/>
      <c r="AA7"/>
      <c r="AK7" s="93">
        <f t="shared" ref="AK7:AK17" si="0">(0.8*C7*G7)/60</f>
        <v>3546.5333333333333</v>
      </c>
    </row>
    <row r="8" spans="1:37" x14ac:dyDescent="0.2">
      <c r="A8" s="7" t="s">
        <v>29</v>
      </c>
      <c r="B8" s="8">
        <v>26905</v>
      </c>
      <c r="C8" s="8">
        <v>841</v>
      </c>
      <c r="D8" s="8">
        <v>279</v>
      </c>
      <c r="E8" s="8">
        <v>30</v>
      </c>
      <c r="F8" s="8">
        <v>89</v>
      </c>
      <c r="G8" s="8">
        <v>243</v>
      </c>
      <c r="H8" s="8">
        <v>16</v>
      </c>
      <c r="I8" s="8">
        <v>93</v>
      </c>
      <c r="J8" s="8">
        <v>705</v>
      </c>
      <c r="K8" s="8">
        <v>94</v>
      </c>
      <c r="L8" s="8">
        <v>86</v>
      </c>
      <c r="M8" s="8"/>
      <c r="N8" s="8"/>
      <c r="O8" s="8"/>
      <c r="P8" s="9">
        <v>0.54</v>
      </c>
      <c r="U8" s="8"/>
      <c r="AA8"/>
      <c r="AK8" s="93">
        <f t="shared" si="0"/>
        <v>2724.8400000000006</v>
      </c>
    </row>
    <row r="9" spans="1:37" x14ac:dyDescent="0.2">
      <c r="A9" s="7" t="s">
        <v>30</v>
      </c>
      <c r="B9" s="8">
        <v>25709</v>
      </c>
      <c r="C9" s="8">
        <v>857</v>
      </c>
      <c r="D9" s="8">
        <v>251</v>
      </c>
      <c r="E9" s="8">
        <v>15</v>
      </c>
      <c r="F9" s="8">
        <v>94</v>
      </c>
      <c r="G9" s="8">
        <v>272</v>
      </c>
      <c r="H9" s="8">
        <v>13</v>
      </c>
      <c r="I9" s="8">
        <v>95</v>
      </c>
      <c r="J9" s="8">
        <v>704</v>
      </c>
      <c r="K9" s="8">
        <v>70</v>
      </c>
      <c r="L9" s="8">
        <v>90</v>
      </c>
      <c r="M9" s="8"/>
      <c r="N9" s="8"/>
      <c r="O9" s="8"/>
      <c r="P9" s="9">
        <v>0.52</v>
      </c>
      <c r="U9" s="8"/>
      <c r="AA9"/>
      <c r="AK9" s="93">
        <f t="shared" si="0"/>
        <v>3108.0533333333337</v>
      </c>
    </row>
    <row r="10" spans="1:37" x14ac:dyDescent="0.2">
      <c r="A10" s="7" t="s">
        <v>31</v>
      </c>
      <c r="B10" s="8">
        <v>27368</v>
      </c>
      <c r="C10" s="8">
        <v>883</v>
      </c>
      <c r="D10" s="8">
        <v>243</v>
      </c>
      <c r="E10" s="8">
        <v>116</v>
      </c>
      <c r="F10" s="8">
        <v>93</v>
      </c>
      <c r="G10" s="8">
        <v>238</v>
      </c>
      <c r="H10" s="8">
        <v>14</v>
      </c>
      <c r="I10" s="8">
        <v>94</v>
      </c>
      <c r="J10" s="8">
        <v>657</v>
      </c>
      <c r="K10" s="8">
        <v>63</v>
      </c>
      <c r="L10" s="8">
        <v>90</v>
      </c>
      <c r="M10" s="8"/>
      <c r="N10" s="8"/>
      <c r="O10" s="8"/>
      <c r="P10" s="9">
        <v>0.49</v>
      </c>
      <c r="U10" s="8"/>
      <c r="AA10"/>
      <c r="AK10" s="93">
        <f t="shared" si="0"/>
        <v>2802.0533333333337</v>
      </c>
    </row>
    <row r="11" spans="1:37" x14ac:dyDescent="0.2">
      <c r="A11" s="7" t="s">
        <v>32</v>
      </c>
      <c r="B11" s="8">
        <v>24034</v>
      </c>
      <c r="C11" s="8">
        <v>801</v>
      </c>
      <c r="D11" s="8">
        <v>239</v>
      </c>
      <c r="E11" s="8">
        <v>33</v>
      </c>
      <c r="F11" s="8">
        <v>86</v>
      </c>
      <c r="G11" s="8">
        <v>228</v>
      </c>
      <c r="H11" s="8">
        <v>13</v>
      </c>
      <c r="I11" s="8">
        <v>93</v>
      </c>
      <c r="J11" s="8">
        <v>654</v>
      </c>
      <c r="K11" s="8">
        <v>69</v>
      </c>
      <c r="L11" s="8">
        <v>89</v>
      </c>
      <c r="M11" s="8"/>
      <c r="N11" s="8"/>
      <c r="O11" s="8"/>
      <c r="P11" s="9">
        <v>0.53</v>
      </c>
      <c r="U11" s="8"/>
      <c r="AA11"/>
      <c r="AK11" s="93">
        <f t="shared" si="0"/>
        <v>2435.0400000000004</v>
      </c>
    </row>
    <row r="12" spans="1:37" x14ac:dyDescent="0.2">
      <c r="A12" s="7" t="s">
        <v>33</v>
      </c>
      <c r="B12" s="8">
        <v>24861</v>
      </c>
      <c r="C12" s="8">
        <v>801</v>
      </c>
      <c r="D12" s="8">
        <v>249</v>
      </c>
      <c r="E12" s="8">
        <v>40</v>
      </c>
      <c r="F12" s="8">
        <v>84</v>
      </c>
      <c r="G12" s="8">
        <v>253</v>
      </c>
      <c r="H12" s="8">
        <v>23</v>
      </c>
      <c r="I12" s="8">
        <v>91</v>
      </c>
      <c r="J12" s="8">
        <v>635</v>
      </c>
      <c r="K12" s="8">
        <v>78</v>
      </c>
      <c r="L12" s="8">
        <v>87</v>
      </c>
      <c r="M12" s="8"/>
      <c r="N12" s="8"/>
      <c r="O12" s="8"/>
      <c r="P12" s="9">
        <v>0.75</v>
      </c>
      <c r="U12" s="8"/>
      <c r="AA12"/>
      <c r="AK12" s="93">
        <f t="shared" si="0"/>
        <v>2702.0400000000004</v>
      </c>
    </row>
    <row r="13" spans="1:37" x14ac:dyDescent="0.2">
      <c r="A13" s="7" t="s">
        <v>34</v>
      </c>
      <c r="B13" s="8">
        <v>24096</v>
      </c>
      <c r="C13" s="8">
        <v>777</v>
      </c>
      <c r="D13" s="8">
        <v>227</v>
      </c>
      <c r="E13" s="8">
        <v>53</v>
      </c>
      <c r="F13" s="8">
        <v>76</v>
      </c>
      <c r="G13" s="8">
        <v>245</v>
      </c>
      <c r="H13" s="8">
        <v>16</v>
      </c>
      <c r="I13" s="8">
        <v>93</v>
      </c>
      <c r="J13" s="8">
        <v>692</v>
      </c>
      <c r="K13" s="8">
        <v>64</v>
      </c>
      <c r="L13" s="8">
        <v>91</v>
      </c>
      <c r="M13" s="8"/>
      <c r="N13" s="8"/>
      <c r="O13" s="8"/>
      <c r="P13" s="9">
        <v>5.7000000000000002E-2</v>
      </c>
      <c r="U13" s="8"/>
      <c r="AA13"/>
      <c r="AK13" s="93">
        <f t="shared" si="0"/>
        <v>2538.1999999999998</v>
      </c>
    </row>
    <row r="14" spans="1:37" x14ac:dyDescent="0.2">
      <c r="A14" s="7" t="s">
        <v>35</v>
      </c>
      <c r="B14" s="8">
        <v>26974</v>
      </c>
      <c r="C14" s="8">
        <v>899</v>
      </c>
      <c r="D14" s="8">
        <v>242</v>
      </c>
      <c r="E14" s="8">
        <v>52</v>
      </c>
      <c r="F14" s="8">
        <v>79</v>
      </c>
      <c r="G14" s="8">
        <v>218</v>
      </c>
      <c r="H14" s="8">
        <v>19</v>
      </c>
      <c r="I14" s="8">
        <v>91</v>
      </c>
      <c r="J14" s="8">
        <v>698</v>
      </c>
      <c r="K14" s="8">
        <v>71</v>
      </c>
      <c r="L14" s="8">
        <v>90</v>
      </c>
      <c r="M14" s="8"/>
      <c r="N14" s="8"/>
      <c r="O14" s="8"/>
      <c r="P14" s="9">
        <v>0.53</v>
      </c>
      <c r="U14" s="8"/>
      <c r="AA14"/>
      <c r="AK14" s="93">
        <f t="shared" si="0"/>
        <v>2613.0933333333332</v>
      </c>
    </row>
    <row r="15" spans="1:37" x14ac:dyDescent="0.2">
      <c r="A15" s="7" t="s">
        <v>36</v>
      </c>
      <c r="B15" s="8">
        <v>27055</v>
      </c>
      <c r="C15" s="8">
        <v>873</v>
      </c>
      <c r="D15" s="8">
        <v>227</v>
      </c>
      <c r="E15" s="8">
        <v>30</v>
      </c>
      <c r="F15" s="8">
        <v>87</v>
      </c>
      <c r="G15" s="8">
        <v>200</v>
      </c>
      <c r="H15" s="8">
        <v>18</v>
      </c>
      <c r="I15" s="8">
        <v>91</v>
      </c>
      <c r="J15" s="8">
        <v>706</v>
      </c>
      <c r="K15" s="8">
        <v>61</v>
      </c>
      <c r="L15" s="8">
        <v>91</v>
      </c>
      <c r="M15" s="8"/>
      <c r="N15" s="8"/>
      <c r="O15" s="8"/>
      <c r="P15" s="9">
        <v>0.52</v>
      </c>
      <c r="U15" s="8"/>
      <c r="AA15"/>
      <c r="AK15" s="93">
        <f t="shared" si="0"/>
        <v>2328.0000000000005</v>
      </c>
    </row>
    <row r="16" spans="1:37" x14ac:dyDescent="0.2">
      <c r="A16" s="7" t="s">
        <v>37</v>
      </c>
      <c r="B16" s="8">
        <v>30045</v>
      </c>
      <c r="C16" s="8">
        <v>1002</v>
      </c>
      <c r="D16" s="8">
        <v>239</v>
      </c>
      <c r="E16" s="8">
        <v>29</v>
      </c>
      <c r="F16" s="8">
        <v>88</v>
      </c>
      <c r="G16" s="8">
        <v>210</v>
      </c>
      <c r="H16" s="8">
        <v>19</v>
      </c>
      <c r="I16" s="8">
        <v>91</v>
      </c>
      <c r="J16" s="8">
        <v>825</v>
      </c>
      <c r="K16" s="8">
        <v>70</v>
      </c>
      <c r="L16" s="8">
        <v>91</v>
      </c>
      <c r="M16" s="8"/>
      <c r="N16" s="8"/>
      <c r="O16" s="8"/>
      <c r="P16" s="9">
        <v>0.53</v>
      </c>
      <c r="U16" s="8"/>
      <c r="AA16"/>
      <c r="AK16" s="93">
        <f t="shared" si="0"/>
        <v>2805.6</v>
      </c>
    </row>
    <row r="17" spans="1:37" ht="13.5" thickBot="1" x14ac:dyDescent="0.25">
      <c r="A17" s="7" t="s">
        <v>38</v>
      </c>
      <c r="B17" s="8">
        <v>30322</v>
      </c>
      <c r="C17" s="8">
        <v>978</v>
      </c>
      <c r="D17" s="8">
        <v>257</v>
      </c>
      <c r="E17" s="8">
        <v>29</v>
      </c>
      <c r="F17" s="8">
        <v>88</v>
      </c>
      <c r="G17" s="8">
        <v>254</v>
      </c>
      <c r="H17" s="8">
        <v>22</v>
      </c>
      <c r="I17" s="8">
        <v>91</v>
      </c>
      <c r="J17" s="8">
        <v>886</v>
      </c>
      <c r="K17" s="8">
        <v>69</v>
      </c>
      <c r="L17" s="8">
        <v>92</v>
      </c>
      <c r="M17" s="8"/>
      <c r="N17" s="8"/>
      <c r="O17" s="8"/>
      <c r="P17" s="9">
        <v>0.46</v>
      </c>
      <c r="U17" s="8"/>
      <c r="AA17"/>
      <c r="AK17" s="93">
        <f t="shared" si="0"/>
        <v>3312.1600000000008</v>
      </c>
    </row>
    <row r="18" spans="1:37" ht="13.5" thickTop="1" x14ac:dyDescent="0.2">
      <c r="A18" s="10" t="s">
        <v>39</v>
      </c>
      <c r="B18" s="11">
        <f>SUM(B6:B17)</f>
        <v>312940</v>
      </c>
      <c r="C18" s="11">
        <f t="shared" ref="C18:O18" si="1">SUM(C6:C17)</f>
        <v>10286</v>
      </c>
      <c r="D18" s="11">
        <f t="shared" si="1"/>
        <v>3088</v>
      </c>
      <c r="E18" s="11">
        <f>SUM(E6:E17)</f>
        <v>491</v>
      </c>
      <c r="F18" s="11">
        <f>SUM(F6:F17)</f>
        <v>1042</v>
      </c>
      <c r="G18" s="11">
        <f>SUM(G6:G17)</f>
        <v>3058</v>
      </c>
      <c r="H18" s="11">
        <f>SUM(H6:H17)</f>
        <v>225</v>
      </c>
      <c r="I18" s="11">
        <f>SUM(I6:I17)</f>
        <v>1100</v>
      </c>
      <c r="J18" s="11">
        <f t="shared" si="1"/>
        <v>9430</v>
      </c>
      <c r="K18" s="11">
        <f>SUM(K6:K17)</f>
        <v>951</v>
      </c>
      <c r="L18" s="11">
        <f>SUM(L6:L17)</f>
        <v>1066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2">
        <f>SUM(P6:P17)</f>
        <v>6.5570000000000004</v>
      </c>
      <c r="U18" s="11">
        <f>SUM(U6:U17)</f>
        <v>0</v>
      </c>
      <c r="AA18"/>
      <c r="AK18" s="89"/>
    </row>
    <row r="19" spans="1:37" ht="13.5" thickBot="1" x14ac:dyDescent="0.25">
      <c r="A19" s="13" t="s">
        <v>40</v>
      </c>
      <c r="B19" s="14">
        <f>B18/12</f>
        <v>26078.333333333332</v>
      </c>
      <c r="C19" s="14">
        <f t="shared" ref="C19:O19" si="2">C18/12</f>
        <v>857.16666666666663</v>
      </c>
      <c r="D19" s="14">
        <f t="shared" si="2"/>
        <v>257.33333333333331</v>
      </c>
      <c r="E19" s="14">
        <f>E18/12</f>
        <v>40.916666666666664</v>
      </c>
      <c r="F19" s="14">
        <f>F18/12</f>
        <v>86.833333333333329</v>
      </c>
      <c r="G19" s="14">
        <f>G18/12</f>
        <v>254.83333333333334</v>
      </c>
      <c r="H19" s="14">
        <f>H18/12</f>
        <v>18.75</v>
      </c>
      <c r="I19" s="14">
        <f>I18/12</f>
        <v>91.666666666666671</v>
      </c>
      <c r="J19" s="14">
        <f t="shared" si="2"/>
        <v>785.83333333333337</v>
      </c>
      <c r="K19" s="14">
        <f>K18/12</f>
        <v>79.25</v>
      </c>
      <c r="L19" s="14">
        <f>L18/12</f>
        <v>88.833333333333329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5">
        <f>P18/12</f>
        <v>0.54641666666666666</v>
      </c>
      <c r="U19" s="14">
        <f>U18/12</f>
        <v>0</v>
      </c>
      <c r="AA19"/>
      <c r="AK19" s="90">
        <f>AVERAGE(AK6:AK17)</f>
        <v>2877.6344444444444</v>
      </c>
    </row>
    <row r="20" spans="1:37" s="16" customFormat="1" ht="13.5" thickTop="1" x14ac:dyDescent="0.2">
      <c r="AK20" s="91"/>
    </row>
    <row r="21" spans="1:37" s="16" customFormat="1" x14ac:dyDescent="0.2">
      <c r="AK21" s="91"/>
    </row>
    <row r="22" spans="1:37" ht="13.5" thickBot="1" x14ac:dyDescent="0.25">
      <c r="P22" s="18"/>
      <c r="AA22"/>
    </row>
    <row r="23" spans="1:37" ht="13.5" thickTop="1" x14ac:dyDescent="0.2">
      <c r="A23" s="28" t="s">
        <v>5</v>
      </c>
      <c r="B23" s="20" t="s">
        <v>6</v>
      </c>
      <c r="C23" s="20" t="s">
        <v>6</v>
      </c>
      <c r="D23" s="20" t="s">
        <v>7</v>
      </c>
      <c r="E23" s="20" t="s">
        <v>8</v>
      </c>
      <c r="F23" s="29" t="s">
        <v>2</v>
      </c>
      <c r="G23" s="20" t="s">
        <v>9</v>
      </c>
      <c r="H23" s="20" t="s">
        <v>10</v>
      </c>
      <c r="I23" s="29" t="s">
        <v>3</v>
      </c>
      <c r="J23" s="20" t="s">
        <v>11</v>
      </c>
      <c r="K23" s="20" t="s">
        <v>12</v>
      </c>
      <c r="L23" s="29" t="s">
        <v>13</v>
      </c>
      <c r="M23" s="29" t="s">
        <v>14</v>
      </c>
      <c r="N23" s="20" t="s">
        <v>15</v>
      </c>
      <c r="O23" s="20" t="s">
        <v>16</v>
      </c>
      <c r="P23" s="29" t="s">
        <v>17</v>
      </c>
      <c r="U23" s="20" t="s">
        <v>18</v>
      </c>
      <c r="AA23"/>
      <c r="AK23" s="61" t="s">
        <v>165</v>
      </c>
    </row>
    <row r="24" spans="1:37" ht="13.5" thickBot="1" x14ac:dyDescent="0.25">
      <c r="A24" s="26" t="s">
        <v>41</v>
      </c>
      <c r="B24" s="21" t="s">
        <v>20</v>
      </c>
      <c r="C24" s="22" t="s">
        <v>21</v>
      </c>
      <c r="D24" s="26" t="s">
        <v>42</v>
      </c>
      <c r="E24" s="26" t="s">
        <v>42</v>
      </c>
      <c r="F24" s="27" t="s">
        <v>23</v>
      </c>
      <c r="G24" s="26" t="s">
        <v>42</v>
      </c>
      <c r="H24" s="26" t="s">
        <v>42</v>
      </c>
      <c r="I24" s="27" t="s">
        <v>23</v>
      </c>
      <c r="J24" s="26" t="s">
        <v>42</v>
      </c>
      <c r="K24" s="26" t="s">
        <v>42</v>
      </c>
      <c r="L24" s="27" t="s">
        <v>23</v>
      </c>
      <c r="M24" s="27" t="s">
        <v>24</v>
      </c>
      <c r="N24" s="21"/>
      <c r="O24" s="21"/>
      <c r="P24" s="22" t="s">
        <v>25</v>
      </c>
      <c r="U24" s="21" t="s">
        <v>26</v>
      </c>
      <c r="AA24"/>
      <c r="AK24" s="92" t="s">
        <v>166</v>
      </c>
    </row>
    <row r="25" spans="1:37" ht="13.5" thickTop="1" x14ac:dyDescent="0.2">
      <c r="A25" s="7" t="s">
        <v>27</v>
      </c>
      <c r="B25" s="8">
        <v>32319</v>
      </c>
      <c r="C25" s="8">
        <v>1043</v>
      </c>
      <c r="D25" s="8">
        <v>251</v>
      </c>
      <c r="E25" s="8">
        <v>31</v>
      </c>
      <c r="F25" s="8">
        <v>88</v>
      </c>
      <c r="G25" s="8">
        <v>248</v>
      </c>
      <c r="H25" s="8">
        <v>23</v>
      </c>
      <c r="I25" s="8">
        <v>91</v>
      </c>
      <c r="J25" s="8">
        <v>846</v>
      </c>
      <c r="K25" s="8">
        <v>83</v>
      </c>
      <c r="L25" s="8">
        <v>90</v>
      </c>
      <c r="M25" s="8"/>
      <c r="N25" s="8"/>
      <c r="O25" s="8"/>
      <c r="P25" s="9">
        <v>0.46</v>
      </c>
      <c r="U25" s="8"/>
      <c r="AA25"/>
      <c r="AK25" s="93">
        <f>(0.8*C25*G25)/60</f>
        <v>3448.8533333333335</v>
      </c>
    </row>
    <row r="26" spans="1:37" x14ac:dyDescent="0.2">
      <c r="A26" s="7" t="s">
        <v>28</v>
      </c>
      <c r="B26" s="8">
        <v>28417</v>
      </c>
      <c r="C26" s="8">
        <v>1015</v>
      </c>
      <c r="D26" s="8">
        <v>274</v>
      </c>
      <c r="E26" s="8">
        <v>42</v>
      </c>
      <c r="F26" s="8">
        <v>84</v>
      </c>
      <c r="G26" s="8">
        <v>379</v>
      </c>
      <c r="H26" s="8">
        <v>22</v>
      </c>
      <c r="I26" s="8">
        <v>94</v>
      </c>
      <c r="J26" s="8">
        <v>1080</v>
      </c>
      <c r="K26" s="8">
        <v>70</v>
      </c>
      <c r="L26" s="8">
        <v>93</v>
      </c>
      <c r="M26" s="8"/>
      <c r="N26" s="8"/>
      <c r="O26" s="8"/>
      <c r="P26" s="9">
        <v>0.56999999999999995</v>
      </c>
      <c r="U26" s="8"/>
      <c r="AA26"/>
      <c r="AK26" s="93">
        <f t="shared" ref="AK26:AK36" si="3">(0.8*C26*G26)/60</f>
        <v>5129.1333333333332</v>
      </c>
    </row>
    <row r="27" spans="1:37" x14ac:dyDescent="0.2">
      <c r="A27" s="7" t="s">
        <v>29</v>
      </c>
      <c r="B27" s="8">
        <v>32431</v>
      </c>
      <c r="C27" s="8">
        <v>1046</v>
      </c>
      <c r="D27" s="8">
        <v>246</v>
      </c>
      <c r="E27" s="8">
        <v>32</v>
      </c>
      <c r="F27" s="8">
        <v>87</v>
      </c>
      <c r="G27" s="8">
        <v>237</v>
      </c>
      <c r="H27" s="8">
        <v>24</v>
      </c>
      <c r="I27" s="8">
        <v>90</v>
      </c>
      <c r="J27" s="8">
        <v>791</v>
      </c>
      <c r="K27" s="8">
        <v>72</v>
      </c>
      <c r="L27" s="8">
        <v>91</v>
      </c>
      <c r="M27" s="8"/>
      <c r="N27" s="8"/>
      <c r="O27" s="8"/>
      <c r="P27" s="9">
        <v>0.63</v>
      </c>
      <c r="U27" s="8"/>
      <c r="AA27"/>
      <c r="AK27" s="93">
        <f t="shared" si="3"/>
        <v>3305.36</v>
      </c>
    </row>
    <row r="28" spans="1:37" x14ac:dyDescent="0.2">
      <c r="A28" s="7" t="s">
        <v>30</v>
      </c>
      <c r="B28" s="8">
        <v>30197</v>
      </c>
      <c r="C28" s="8">
        <v>1007</v>
      </c>
      <c r="D28" s="8">
        <v>249</v>
      </c>
      <c r="E28" s="8">
        <v>32</v>
      </c>
      <c r="F28" s="8">
        <v>87</v>
      </c>
      <c r="G28" s="8">
        <v>246</v>
      </c>
      <c r="H28" s="8">
        <v>30</v>
      </c>
      <c r="I28" s="8">
        <v>89</v>
      </c>
      <c r="J28" s="8">
        <v>883</v>
      </c>
      <c r="K28" s="8">
        <v>77</v>
      </c>
      <c r="L28" s="8">
        <v>91</v>
      </c>
      <c r="M28" s="8"/>
      <c r="N28" s="8"/>
      <c r="O28" s="8"/>
      <c r="P28" s="9">
        <v>0.63</v>
      </c>
      <c r="U28" s="8"/>
      <c r="AA28"/>
      <c r="AK28" s="93">
        <f t="shared" si="3"/>
        <v>3302.96</v>
      </c>
    </row>
    <row r="29" spans="1:37" x14ac:dyDescent="0.2">
      <c r="A29" s="7" t="s">
        <v>31</v>
      </c>
      <c r="B29" s="8">
        <v>35135</v>
      </c>
      <c r="C29" s="8">
        <v>1133</v>
      </c>
      <c r="D29" s="8">
        <v>221</v>
      </c>
      <c r="E29" s="8">
        <v>26</v>
      </c>
      <c r="F29" s="8">
        <v>88</v>
      </c>
      <c r="G29" s="8">
        <v>263</v>
      </c>
      <c r="H29" s="8">
        <v>24</v>
      </c>
      <c r="I29" s="8">
        <v>91</v>
      </c>
      <c r="J29" s="8">
        <v>779</v>
      </c>
      <c r="K29" s="8">
        <v>68</v>
      </c>
      <c r="L29" s="8">
        <v>91</v>
      </c>
      <c r="M29" s="8"/>
      <c r="N29" s="8"/>
      <c r="O29" s="8"/>
      <c r="P29" s="9">
        <v>0.6</v>
      </c>
      <c r="U29" s="8"/>
      <c r="AA29"/>
      <c r="AK29" s="93">
        <f t="shared" si="3"/>
        <v>3973.0533333333337</v>
      </c>
    </row>
    <row r="30" spans="1:37" x14ac:dyDescent="0.2">
      <c r="A30" s="7" t="s">
        <v>32</v>
      </c>
      <c r="B30" s="8">
        <v>32920</v>
      </c>
      <c r="C30" s="8">
        <v>1097</v>
      </c>
      <c r="D30" s="8">
        <v>242</v>
      </c>
      <c r="E30" s="8">
        <v>33</v>
      </c>
      <c r="F30" s="8">
        <v>86</v>
      </c>
      <c r="G30" s="8">
        <v>251</v>
      </c>
      <c r="H30" s="8">
        <v>17</v>
      </c>
      <c r="I30" s="8">
        <v>93</v>
      </c>
      <c r="J30" s="8">
        <v>862</v>
      </c>
      <c r="K30" s="8">
        <v>53</v>
      </c>
      <c r="L30" s="8">
        <v>94</v>
      </c>
      <c r="M30" s="8"/>
      <c r="N30" s="8"/>
      <c r="O30" s="8"/>
      <c r="P30" s="9">
        <v>0.71</v>
      </c>
      <c r="U30" s="8"/>
      <c r="AA30"/>
      <c r="AK30" s="93">
        <f t="shared" si="3"/>
        <v>3671.2933333333335</v>
      </c>
    </row>
    <row r="31" spans="1:37" x14ac:dyDescent="0.2">
      <c r="A31" s="7" t="s">
        <v>33</v>
      </c>
      <c r="B31" s="8">
        <v>42150</v>
      </c>
      <c r="C31" s="8">
        <v>1360</v>
      </c>
      <c r="D31" s="8">
        <v>249</v>
      </c>
      <c r="E31" s="8">
        <v>35</v>
      </c>
      <c r="F31" s="8">
        <v>86</v>
      </c>
      <c r="G31" s="8">
        <v>248</v>
      </c>
      <c r="H31" s="8">
        <v>14</v>
      </c>
      <c r="I31" s="8">
        <v>94</v>
      </c>
      <c r="J31" s="8">
        <v>836</v>
      </c>
      <c r="K31" s="8">
        <v>55</v>
      </c>
      <c r="L31" s="8">
        <v>93</v>
      </c>
      <c r="M31" s="8"/>
      <c r="N31" s="8"/>
      <c r="O31" s="8"/>
      <c r="P31" s="9">
        <v>0.51</v>
      </c>
      <c r="U31" s="8"/>
      <c r="AA31"/>
      <c r="AK31" s="93">
        <f t="shared" si="3"/>
        <v>4497.0666666666666</v>
      </c>
    </row>
    <row r="32" spans="1:37" x14ac:dyDescent="0.2">
      <c r="A32" s="7" t="s">
        <v>34</v>
      </c>
      <c r="B32" s="8">
        <v>29409</v>
      </c>
      <c r="C32" s="8">
        <v>949</v>
      </c>
      <c r="D32" s="8">
        <v>243</v>
      </c>
      <c r="E32" s="8">
        <v>30</v>
      </c>
      <c r="F32" s="8">
        <v>88</v>
      </c>
      <c r="G32" s="8">
        <v>234</v>
      </c>
      <c r="H32" s="8">
        <v>14</v>
      </c>
      <c r="I32" s="8">
        <v>94</v>
      </c>
      <c r="J32" s="8">
        <v>835</v>
      </c>
      <c r="K32" s="8">
        <v>59</v>
      </c>
      <c r="L32" s="8">
        <v>93</v>
      </c>
      <c r="M32" s="8"/>
      <c r="N32" s="8"/>
      <c r="O32" s="8"/>
      <c r="P32" s="9">
        <v>0.71</v>
      </c>
      <c r="U32" s="8"/>
      <c r="AA32"/>
      <c r="AK32" s="93">
        <f t="shared" si="3"/>
        <v>2960.88</v>
      </c>
    </row>
    <row r="33" spans="1:37" x14ac:dyDescent="0.2">
      <c r="A33" s="7" t="s">
        <v>35</v>
      </c>
      <c r="B33" s="8">
        <v>31020</v>
      </c>
      <c r="C33" s="8">
        <v>1034</v>
      </c>
      <c r="D33" s="8">
        <v>230</v>
      </c>
      <c r="E33" s="8">
        <v>21</v>
      </c>
      <c r="F33" s="8">
        <v>91</v>
      </c>
      <c r="G33" s="8">
        <v>230</v>
      </c>
      <c r="H33" s="8">
        <v>13</v>
      </c>
      <c r="I33" s="8">
        <v>94</v>
      </c>
      <c r="J33" s="8">
        <v>757</v>
      </c>
      <c r="K33" s="8">
        <v>52</v>
      </c>
      <c r="L33" s="8">
        <v>93</v>
      </c>
      <c r="M33" s="8"/>
      <c r="N33" s="8"/>
      <c r="O33" s="8"/>
      <c r="P33" s="9">
        <v>0.84</v>
      </c>
      <c r="U33" s="8"/>
      <c r="AA33"/>
      <c r="AK33" s="93">
        <f t="shared" si="3"/>
        <v>3170.9333333333334</v>
      </c>
    </row>
    <row r="34" spans="1:37" x14ac:dyDescent="0.2">
      <c r="A34" s="7" t="s">
        <v>36</v>
      </c>
      <c r="B34" s="8">
        <v>32054</v>
      </c>
      <c r="C34" s="8">
        <v>1034</v>
      </c>
      <c r="D34" s="8">
        <v>246</v>
      </c>
      <c r="E34" s="8">
        <v>22</v>
      </c>
      <c r="F34" s="8">
        <v>91</v>
      </c>
      <c r="G34" s="8">
        <v>243</v>
      </c>
      <c r="H34" s="8">
        <v>17</v>
      </c>
      <c r="I34" s="8">
        <v>93</v>
      </c>
      <c r="J34" s="8">
        <v>787</v>
      </c>
      <c r="K34" s="8">
        <v>63</v>
      </c>
      <c r="L34" s="8">
        <v>92</v>
      </c>
      <c r="M34" s="8"/>
      <c r="N34" s="8"/>
      <c r="O34" s="8"/>
      <c r="P34" s="9">
        <v>0.71</v>
      </c>
      <c r="U34" s="8"/>
      <c r="AA34"/>
      <c r="AK34" s="93">
        <f t="shared" si="3"/>
        <v>3350.1600000000003</v>
      </c>
    </row>
    <row r="35" spans="1:37" x14ac:dyDescent="0.2">
      <c r="A35" s="7" t="s">
        <v>37</v>
      </c>
      <c r="B35" s="8">
        <v>29379</v>
      </c>
      <c r="C35" s="8">
        <v>979</v>
      </c>
      <c r="D35" s="8">
        <v>247</v>
      </c>
      <c r="E35" s="8">
        <v>26</v>
      </c>
      <c r="F35" s="8">
        <v>90</v>
      </c>
      <c r="G35" s="8">
        <v>255</v>
      </c>
      <c r="H35" s="8">
        <v>18</v>
      </c>
      <c r="I35" s="8">
        <v>93</v>
      </c>
      <c r="J35" s="8">
        <v>807</v>
      </c>
      <c r="K35" s="8">
        <v>64</v>
      </c>
      <c r="L35" s="8">
        <v>92</v>
      </c>
      <c r="M35" s="8"/>
      <c r="N35" s="8"/>
      <c r="O35" s="8"/>
      <c r="P35" s="9">
        <v>0.65</v>
      </c>
      <c r="U35" s="8"/>
      <c r="AA35"/>
      <c r="AK35" s="93">
        <f t="shared" si="3"/>
        <v>3328.6</v>
      </c>
    </row>
    <row r="36" spans="1:37" ht="13.5" thickBot="1" x14ac:dyDescent="0.25">
      <c r="A36" s="7" t="s">
        <v>38</v>
      </c>
      <c r="B36" s="8">
        <v>41790</v>
      </c>
      <c r="C36" s="8">
        <v>1348</v>
      </c>
      <c r="D36" s="8">
        <v>269</v>
      </c>
      <c r="E36" s="8">
        <v>32</v>
      </c>
      <c r="F36" s="8">
        <v>88</v>
      </c>
      <c r="G36" s="8">
        <v>260</v>
      </c>
      <c r="H36" s="8">
        <v>22</v>
      </c>
      <c r="I36" s="8">
        <v>92</v>
      </c>
      <c r="J36" s="8">
        <v>798</v>
      </c>
      <c r="K36" s="8">
        <v>66</v>
      </c>
      <c r="L36" s="8">
        <v>92</v>
      </c>
      <c r="M36" s="8"/>
      <c r="N36" s="8"/>
      <c r="O36" s="8"/>
      <c r="P36" s="9">
        <v>0.53</v>
      </c>
      <c r="U36" s="8"/>
      <c r="AA36"/>
      <c r="AK36" s="93">
        <f t="shared" si="3"/>
        <v>4673.0666666666666</v>
      </c>
    </row>
    <row r="37" spans="1:37" ht="13.5" thickTop="1" x14ac:dyDescent="0.2">
      <c r="A37" s="10" t="s">
        <v>43</v>
      </c>
      <c r="B37" s="11">
        <f>SUM(B25:B36)</f>
        <v>397221</v>
      </c>
      <c r="C37" s="11">
        <f t="shared" ref="C37:O37" si="4">SUM(C25:C36)</f>
        <v>13045</v>
      </c>
      <c r="D37" s="11">
        <f t="shared" si="4"/>
        <v>2967</v>
      </c>
      <c r="E37" s="11">
        <f>SUM(E25:E36)</f>
        <v>362</v>
      </c>
      <c r="F37" s="11">
        <f>SUM(F25:F36)</f>
        <v>1054</v>
      </c>
      <c r="G37" s="11">
        <f>SUM(G25:G36)</f>
        <v>3094</v>
      </c>
      <c r="H37" s="11">
        <f>SUM(H25:H36)</f>
        <v>238</v>
      </c>
      <c r="I37" s="11">
        <f>SUM(I25:I36)</f>
        <v>1108</v>
      </c>
      <c r="J37" s="11">
        <f t="shared" si="4"/>
        <v>10061</v>
      </c>
      <c r="K37" s="11">
        <f>SUM(K25:K36)</f>
        <v>782</v>
      </c>
      <c r="L37" s="11">
        <f>SUM(L25:L36)</f>
        <v>1105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2">
        <f>SUM(P25:P36)</f>
        <v>7.5500000000000007</v>
      </c>
      <c r="U37" s="11">
        <f>SUM(U25:U36)</f>
        <v>0</v>
      </c>
      <c r="AA37"/>
      <c r="AK37" s="89"/>
    </row>
    <row r="38" spans="1:37" ht="13.5" thickBot="1" x14ac:dyDescent="0.25">
      <c r="A38" s="13" t="s">
        <v>44</v>
      </c>
      <c r="B38" s="14">
        <f>B37/12</f>
        <v>33101.75</v>
      </c>
      <c r="C38" s="14">
        <f t="shared" ref="C38:O38" si="5">C37/12</f>
        <v>1087.0833333333333</v>
      </c>
      <c r="D38" s="14">
        <f t="shared" si="5"/>
        <v>247.25</v>
      </c>
      <c r="E38" s="14">
        <f>E37/12</f>
        <v>30.166666666666668</v>
      </c>
      <c r="F38" s="14">
        <f>F37/12</f>
        <v>87.833333333333329</v>
      </c>
      <c r="G38" s="14">
        <f>G37/12</f>
        <v>257.83333333333331</v>
      </c>
      <c r="H38" s="14">
        <f>H37/12</f>
        <v>19.833333333333332</v>
      </c>
      <c r="I38" s="14">
        <f>I37/12</f>
        <v>92.333333333333329</v>
      </c>
      <c r="J38" s="14">
        <f t="shared" si="5"/>
        <v>838.41666666666663</v>
      </c>
      <c r="K38" s="14">
        <f>K37/12</f>
        <v>65.166666666666671</v>
      </c>
      <c r="L38" s="14">
        <f>L37/12</f>
        <v>92.083333333333329</v>
      </c>
      <c r="M38" s="14">
        <f t="shared" si="5"/>
        <v>0</v>
      </c>
      <c r="N38" s="14">
        <f t="shared" si="5"/>
        <v>0</v>
      </c>
      <c r="O38" s="14">
        <f t="shared" si="5"/>
        <v>0</v>
      </c>
      <c r="P38" s="15">
        <f>P37/12</f>
        <v>0.62916666666666676</v>
      </c>
      <c r="U38" s="14">
        <f>U37/12</f>
        <v>0</v>
      </c>
      <c r="AA38"/>
      <c r="AK38" s="90">
        <f>AVERAGE(AK25:AK36)</f>
        <v>3734.28</v>
      </c>
    </row>
    <row r="39" spans="1:37" ht="13.5" thickTop="1" x14ac:dyDescent="0.2">
      <c r="P39" s="18"/>
      <c r="AA39"/>
    </row>
    <row r="40" spans="1:37" x14ac:dyDescent="0.2">
      <c r="P40" s="18"/>
      <c r="AA40"/>
    </row>
    <row r="41" spans="1:37" ht="13.5" thickBot="1" x14ac:dyDescent="0.25">
      <c r="P41" s="18"/>
      <c r="AA41"/>
    </row>
    <row r="42" spans="1:37" ht="13.5" thickTop="1" x14ac:dyDescent="0.2">
      <c r="A42" s="28" t="s">
        <v>5</v>
      </c>
      <c r="B42" s="20" t="s">
        <v>6</v>
      </c>
      <c r="C42" s="20" t="s">
        <v>6</v>
      </c>
      <c r="D42" s="20" t="s">
        <v>45</v>
      </c>
      <c r="E42" s="20" t="s">
        <v>8</v>
      </c>
      <c r="F42" s="20" t="s">
        <v>2</v>
      </c>
      <c r="G42" s="20" t="s">
        <v>9</v>
      </c>
      <c r="H42" s="20" t="s">
        <v>10</v>
      </c>
      <c r="I42" s="20" t="s">
        <v>3</v>
      </c>
      <c r="J42" s="20" t="s">
        <v>11</v>
      </c>
      <c r="K42" s="20" t="s">
        <v>12</v>
      </c>
      <c r="L42" s="20" t="s">
        <v>13</v>
      </c>
      <c r="M42" s="20" t="s">
        <v>14</v>
      </c>
      <c r="N42" s="20" t="s">
        <v>15</v>
      </c>
      <c r="O42" s="20" t="s">
        <v>16</v>
      </c>
      <c r="P42" s="29" t="s">
        <v>17</v>
      </c>
      <c r="U42" s="20" t="s">
        <v>18</v>
      </c>
      <c r="AA42"/>
      <c r="AK42" s="61" t="s">
        <v>165</v>
      </c>
    </row>
    <row r="43" spans="1:37" ht="13.5" thickBot="1" x14ac:dyDescent="0.25">
      <c r="A43" s="26" t="s">
        <v>46</v>
      </c>
      <c r="B43" s="21" t="s">
        <v>20</v>
      </c>
      <c r="C43" s="22" t="s">
        <v>21</v>
      </c>
      <c r="D43" s="21" t="s">
        <v>47</v>
      </c>
      <c r="E43" s="21" t="s">
        <v>47</v>
      </c>
      <c r="F43" s="21" t="s">
        <v>23</v>
      </c>
      <c r="G43" s="21" t="s">
        <v>47</v>
      </c>
      <c r="H43" s="21" t="s">
        <v>47</v>
      </c>
      <c r="I43" s="21" t="s">
        <v>23</v>
      </c>
      <c r="J43" s="21" t="s">
        <v>47</v>
      </c>
      <c r="K43" s="21" t="s">
        <v>47</v>
      </c>
      <c r="L43" s="21" t="s">
        <v>23</v>
      </c>
      <c r="M43" s="21" t="s">
        <v>24</v>
      </c>
      <c r="N43" s="21"/>
      <c r="O43" s="21"/>
      <c r="P43" s="22" t="s">
        <v>25</v>
      </c>
      <c r="U43" s="21" t="s">
        <v>26</v>
      </c>
      <c r="AA43"/>
      <c r="AK43" s="92" t="s">
        <v>166</v>
      </c>
    </row>
    <row r="44" spans="1:37" ht="13.5" thickTop="1" x14ac:dyDescent="0.2">
      <c r="A44" s="7" t="s">
        <v>27</v>
      </c>
      <c r="B44" s="8">
        <v>31053</v>
      </c>
      <c r="C44" s="8">
        <v>1002</v>
      </c>
      <c r="D44" s="8">
        <v>290</v>
      </c>
      <c r="E44" s="8">
        <v>32</v>
      </c>
      <c r="F44" s="8">
        <v>89</v>
      </c>
      <c r="G44" s="8">
        <v>265</v>
      </c>
      <c r="H44" s="8">
        <v>22</v>
      </c>
      <c r="I44" s="8">
        <v>92</v>
      </c>
      <c r="J44" s="8">
        <v>825</v>
      </c>
      <c r="K44" s="8">
        <v>72</v>
      </c>
      <c r="L44" s="8">
        <v>91</v>
      </c>
      <c r="M44" s="8"/>
      <c r="N44" s="8"/>
      <c r="O44" s="8"/>
      <c r="P44" s="9">
        <v>0.71</v>
      </c>
      <c r="U44" s="8"/>
      <c r="AA44"/>
      <c r="AK44" s="93">
        <f>(0.8*C44*G44)/60</f>
        <v>3540.4</v>
      </c>
    </row>
    <row r="45" spans="1:37" x14ac:dyDescent="0.2">
      <c r="A45" s="7" t="s">
        <v>28</v>
      </c>
      <c r="B45" s="8">
        <v>26791</v>
      </c>
      <c r="C45" s="8">
        <v>957</v>
      </c>
      <c r="D45" s="8">
        <v>270</v>
      </c>
      <c r="E45" s="8">
        <v>41</v>
      </c>
      <c r="F45" s="8">
        <v>85</v>
      </c>
      <c r="G45" s="8">
        <v>257</v>
      </c>
      <c r="H45" s="8">
        <v>27</v>
      </c>
      <c r="I45" s="8">
        <v>90</v>
      </c>
      <c r="J45" s="8">
        <v>798</v>
      </c>
      <c r="K45" s="8">
        <v>75</v>
      </c>
      <c r="L45" s="8">
        <v>91</v>
      </c>
      <c r="M45" s="8"/>
      <c r="N45" s="8"/>
      <c r="O45" s="8"/>
      <c r="P45" s="9">
        <v>0.83</v>
      </c>
      <c r="U45" s="8"/>
      <c r="AA45"/>
      <c r="AK45" s="93">
        <f t="shared" ref="AK45:AK55" si="6">(0.8*C45*G45)/60</f>
        <v>3279.32</v>
      </c>
    </row>
    <row r="46" spans="1:37" x14ac:dyDescent="0.2">
      <c r="A46" s="7" t="s">
        <v>29</v>
      </c>
      <c r="B46" s="8">
        <v>41265</v>
      </c>
      <c r="C46" s="8">
        <v>1331</v>
      </c>
      <c r="D46" s="8">
        <v>293</v>
      </c>
      <c r="E46" s="8">
        <v>33</v>
      </c>
      <c r="F46" s="8">
        <v>89</v>
      </c>
      <c r="G46" s="8">
        <v>250</v>
      </c>
      <c r="H46" s="8">
        <v>16</v>
      </c>
      <c r="I46" s="8">
        <v>93</v>
      </c>
      <c r="J46" s="8">
        <v>743</v>
      </c>
      <c r="K46" s="8">
        <v>65</v>
      </c>
      <c r="L46" s="8">
        <v>91</v>
      </c>
      <c r="M46" s="8"/>
      <c r="N46" s="8"/>
      <c r="O46" s="8"/>
      <c r="P46" s="9">
        <v>0.56000000000000005</v>
      </c>
      <c r="U46" s="8"/>
      <c r="AA46"/>
      <c r="AK46" s="93">
        <f t="shared" si="6"/>
        <v>4436.666666666667</v>
      </c>
    </row>
    <row r="47" spans="1:37" x14ac:dyDescent="0.2">
      <c r="A47" s="7" t="s">
        <v>30</v>
      </c>
      <c r="B47" s="8">
        <v>37461</v>
      </c>
      <c r="C47" s="8">
        <v>1249</v>
      </c>
      <c r="D47" s="8">
        <v>287</v>
      </c>
      <c r="E47" s="8">
        <v>30</v>
      </c>
      <c r="F47" s="8">
        <v>89</v>
      </c>
      <c r="G47" s="8">
        <v>268</v>
      </c>
      <c r="H47" s="8">
        <v>13</v>
      </c>
      <c r="I47" s="8">
        <v>95</v>
      </c>
      <c r="J47" s="8">
        <v>802</v>
      </c>
      <c r="K47" s="8">
        <v>60</v>
      </c>
      <c r="L47" s="8">
        <v>93</v>
      </c>
      <c r="M47" s="8"/>
      <c r="N47" s="8"/>
      <c r="O47" s="8"/>
      <c r="P47" s="9">
        <v>0.55000000000000004</v>
      </c>
      <c r="U47" s="8"/>
      <c r="AA47"/>
      <c r="AK47" s="93">
        <f t="shared" si="6"/>
        <v>4463.0933333333342</v>
      </c>
    </row>
    <row r="48" spans="1:37" x14ac:dyDescent="0.2">
      <c r="A48" s="7" t="s">
        <v>31</v>
      </c>
      <c r="B48" s="8">
        <v>35150</v>
      </c>
      <c r="C48" s="8">
        <v>1134</v>
      </c>
      <c r="D48" s="8">
        <v>253</v>
      </c>
      <c r="E48" s="8">
        <v>26</v>
      </c>
      <c r="F48" s="8">
        <v>91</v>
      </c>
      <c r="G48" s="8">
        <v>248</v>
      </c>
      <c r="H48" s="8">
        <v>17</v>
      </c>
      <c r="I48" s="8">
        <v>93</v>
      </c>
      <c r="J48" s="8">
        <v>753</v>
      </c>
      <c r="K48" s="8">
        <v>74</v>
      </c>
      <c r="L48" s="8">
        <v>90</v>
      </c>
      <c r="M48" s="8"/>
      <c r="N48" s="8"/>
      <c r="O48" s="8"/>
      <c r="P48" s="9">
        <v>0.61</v>
      </c>
      <c r="U48" s="8"/>
      <c r="AA48"/>
      <c r="AK48" s="93">
        <f t="shared" si="6"/>
        <v>3749.76</v>
      </c>
    </row>
    <row r="49" spans="1:37" x14ac:dyDescent="0.2">
      <c r="A49" s="7" t="s">
        <v>32</v>
      </c>
      <c r="B49" s="8">
        <v>32082</v>
      </c>
      <c r="C49" s="8">
        <v>1069</v>
      </c>
      <c r="D49" s="8">
        <v>225</v>
      </c>
      <c r="E49" s="8">
        <v>19</v>
      </c>
      <c r="F49" s="8">
        <v>90</v>
      </c>
      <c r="G49" s="8">
        <v>247</v>
      </c>
      <c r="H49" s="8">
        <v>12</v>
      </c>
      <c r="I49" s="8">
        <v>95</v>
      </c>
      <c r="J49" s="8">
        <v>744</v>
      </c>
      <c r="K49" s="8">
        <v>52</v>
      </c>
      <c r="L49" s="8">
        <v>93</v>
      </c>
      <c r="M49" s="8"/>
      <c r="N49" s="8"/>
      <c r="O49" s="8"/>
      <c r="P49" s="9">
        <v>0.66</v>
      </c>
      <c r="U49" s="8"/>
      <c r="AA49"/>
      <c r="AK49" s="93">
        <f t="shared" si="6"/>
        <v>3520.5733333333337</v>
      </c>
    </row>
    <row r="50" spans="1:37" x14ac:dyDescent="0.2">
      <c r="A50" s="7" t="s">
        <v>33</v>
      </c>
      <c r="B50" s="8">
        <v>32407</v>
      </c>
      <c r="C50" s="8">
        <v>1045</v>
      </c>
      <c r="D50" s="8">
        <v>172</v>
      </c>
      <c r="E50" s="8">
        <v>22</v>
      </c>
      <c r="F50" s="8">
        <v>85</v>
      </c>
      <c r="G50" s="8">
        <v>298</v>
      </c>
      <c r="H50" s="8">
        <v>19</v>
      </c>
      <c r="I50" s="8">
        <v>94</v>
      </c>
      <c r="J50" s="8">
        <v>729</v>
      </c>
      <c r="K50" s="8"/>
      <c r="L50" s="8"/>
      <c r="M50" s="8"/>
      <c r="N50" s="8"/>
      <c r="O50" s="8"/>
      <c r="P50" s="9">
        <v>0.68</v>
      </c>
      <c r="U50" s="8"/>
      <c r="AA50"/>
      <c r="AK50" s="93">
        <f t="shared" si="6"/>
        <v>4152.1333333333332</v>
      </c>
    </row>
    <row r="51" spans="1:37" x14ac:dyDescent="0.2">
      <c r="A51" s="7" t="s">
        <v>34</v>
      </c>
      <c r="B51" s="8">
        <v>31677</v>
      </c>
      <c r="C51" s="8">
        <v>1022</v>
      </c>
      <c r="D51" s="8">
        <v>299</v>
      </c>
      <c r="E51" s="8">
        <v>19</v>
      </c>
      <c r="F51" s="8">
        <v>93</v>
      </c>
      <c r="G51" s="8">
        <v>306</v>
      </c>
      <c r="H51" s="8">
        <v>29</v>
      </c>
      <c r="I51" s="8">
        <v>91</v>
      </c>
      <c r="J51" s="8">
        <v>710</v>
      </c>
      <c r="K51" s="8">
        <v>86</v>
      </c>
      <c r="L51" s="8">
        <v>87</v>
      </c>
      <c r="M51" s="8"/>
      <c r="N51" s="8"/>
      <c r="O51" s="8"/>
      <c r="P51" s="9">
        <v>0.68</v>
      </c>
      <c r="U51" s="8"/>
      <c r="AA51"/>
      <c r="AK51" s="93">
        <f t="shared" si="6"/>
        <v>4169.76</v>
      </c>
    </row>
    <row r="52" spans="1:37" x14ac:dyDescent="0.2">
      <c r="A52" s="7" t="s">
        <v>35</v>
      </c>
      <c r="B52" s="8">
        <v>29164</v>
      </c>
      <c r="C52" s="8">
        <v>972</v>
      </c>
      <c r="D52" s="8">
        <v>303</v>
      </c>
      <c r="E52" s="8">
        <v>25</v>
      </c>
      <c r="F52" s="8">
        <v>90</v>
      </c>
      <c r="G52" s="8">
        <v>320</v>
      </c>
      <c r="H52" s="8">
        <v>50</v>
      </c>
      <c r="I52" s="8">
        <v>82</v>
      </c>
      <c r="J52" s="8">
        <v>744</v>
      </c>
      <c r="K52" s="8">
        <v>98</v>
      </c>
      <c r="L52" s="8">
        <v>86</v>
      </c>
      <c r="M52" s="8"/>
      <c r="N52" s="8"/>
      <c r="O52" s="8"/>
      <c r="P52" s="9">
        <v>0.59</v>
      </c>
      <c r="U52" s="8"/>
      <c r="AA52"/>
      <c r="AK52" s="93">
        <f t="shared" si="6"/>
        <v>4147.2</v>
      </c>
    </row>
    <row r="53" spans="1:37" x14ac:dyDescent="0.2">
      <c r="A53" s="7" t="s">
        <v>36</v>
      </c>
      <c r="B53" s="8">
        <v>32563</v>
      </c>
      <c r="C53" s="8">
        <v>1050</v>
      </c>
      <c r="D53" s="8">
        <v>254</v>
      </c>
      <c r="E53" s="8">
        <v>17</v>
      </c>
      <c r="F53" s="8">
        <v>94</v>
      </c>
      <c r="G53" s="8">
        <v>269</v>
      </c>
      <c r="H53" s="8">
        <v>14</v>
      </c>
      <c r="I53" s="8">
        <v>95</v>
      </c>
      <c r="J53" s="8">
        <v>627</v>
      </c>
      <c r="K53" s="8">
        <v>38</v>
      </c>
      <c r="L53" s="8">
        <v>94</v>
      </c>
      <c r="M53" s="8"/>
      <c r="N53" s="8"/>
      <c r="O53" s="8"/>
      <c r="P53" s="9">
        <v>0.67</v>
      </c>
      <c r="U53" s="8"/>
      <c r="AA53"/>
      <c r="AK53" s="93">
        <f t="shared" si="6"/>
        <v>3766</v>
      </c>
    </row>
    <row r="54" spans="1:37" x14ac:dyDescent="0.2">
      <c r="A54" s="7" t="s">
        <v>37</v>
      </c>
      <c r="B54" s="8">
        <v>30945</v>
      </c>
      <c r="C54" s="8">
        <v>1032</v>
      </c>
      <c r="D54" s="8">
        <v>260</v>
      </c>
      <c r="E54" s="8">
        <v>15</v>
      </c>
      <c r="F54" s="8">
        <v>94</v>
      </c>
      <c r="G54" s="8">
        <v>305</v>
      </c>
      <c r="H54" s="8">
        <v>16</v>
      </c>
      <c r="I54" s="8">
        <v>95</v>
      </c>
      <c r="J54" s="8">
        <v>741</v>
      </c>
      <c r="K54" s="8">
        <v>47</v>
      </c>
      <c r="L54" s="8">
        <v>94</v>
      </c>
      <c r="M54" s="8"/>
      <c r="N54" s="8"/>
      <c r="O54" s="8"/>
      <c r="P54" s="9">
        <v>0.64</v>
      </c>
      <c r="U54" s="8"/>
      <c r="AA54"/>
      <c r="AK54" s="93">
        <f t="shared" si="6"/>
        <v>4196.8</v>
      </c>
    </row>
    <row r="55" spans="1:37" ht="13.5" thickBot="1" x14ac:dyDescent="0.25">
      <c r="A55" s="7" t="s">
        <v>38</v>
      </c>
      <c r="B55" s="8">
        <v>22143</v>
      </c>
      <c r="C55" s="8">
        <v>714</v>
      </c>
      <c r="D55" s="8">
        <v>285</v>
      </c>
      <c r="E55" s="8">
        <v>18</v>
      </c>
      <c r="F55" s="8">
        <v>92</v>
      </c>
      <c r="G55" s="8">
        <v>354</v>
      </c>
      <c r="H55" s="8">
        <v>14</v>
      </c>
      <c r="I55" s="8">
        <v>96</v>
      </c>
      <c r="J55" s="8">
        <v>643</v>
      </c>
      <c r="K55" s="8">
        <v>59</v>
      </c>
      <c r="L55" s="8">
        <v>90</v>
      </c>
      <c r="M55" s="8"/>
      <c r="N55" s="8"/>
      <c r="O55" s="8"/>
      <c r="P55" s="9">
        <v>0.9</v>
      </c>
      <c r="U55" s="8"/>
      <c r="AA55"/>
      <c r="AK55" s="93">
        <f t="shared" si="6"/>
        <v>3370.0800000000004</v>
      </c>
    </row>
    <row r="56" spans="1:37" ht="13.5" thickTop="1" x14ac:dyDescent="0.2">
      <c r="A56" s="24" t="s">
        <v>48</v>
      </c>
      <c r="B56" s="11">
        <f t="shared" ref="B56:J56" si="7">SUM(B44:B55)</f>
        <v>382701</v>
      </c>
      <c r="C56" s="11">
        <f t="shared" si="7"/>
        <v>12577</v>
      </c>
      <c r="D56" s="11">
        <f t="shared" si="7"/>
        <v>3191</v>
      </c>
      <c r="E56" s="11">
        <f>SUM(E44:E55)</f>
        <v>297</v>
      </c>
      <c r="F56" s="11">
        <f>SUM(F44:F55)</f>
        <v>1081</v>
      </c>
      <c r="G56" s="11">
        <f>SUM(G44:G55)</f>
        <v>3387</v>
      </c>
      <c r="H56" s="11">
        <f>SUM(H44:H55)</f>
        <v>249</v>
      </c>
      <c r="I56" s="11">
        <f>SUM(I44:I55)</f>
        <v>1111</v>
      </c>
      <c r="J56" s="11">
        <f t="shared" si="7"/>
        <v>8859</v>
      </c>
      <c r="K56" s="11">
        <f>SUM(K51:K55)</f>
        <v>328</v>
      </c>
      <c r="L56" s="11">
        <f>SUM(L44:L55)</f>
        <v>1000</v>
      </c>
      <c r="M56" s="11"/>
      <c r="N56" s="11"/>
      <c r="O56" s="11"/>
      <c r="P56" s="12">
        <f>SUM(P44:P55)</f>
        <v>8.08</v>
      </c>
      <c r="U56" s="11"/>
      <c r="AA56"/>
      <c r="AK56" s="89"/>
    </row>
    <row r="57" spans="1:37" ht="13.5" thickBot="1" x14ac:dyDescent="0.25">
      <c r="A57" s="25" t="s">
        <v>49</v>
      </c>
      <c r="B57" s="14">
        <f>B$56/12</f>
        <v>31891.75</v>
      </c>
      <c r="C57" s="14">
        <f t="shared" ref="C57:J57" si="8">C56/12</f>
        <v>1048.0833333333333</v>
      </c>
      <c r="D57" s="14">
        <f t="shared" si="8"/>
        <v>265.91666666666669</v>
      </c>
      <c r="E57" s="14">
        <f>E56/12</f>
        <v>24.75</v>
      </c>
      <c r="F57" s="14">
        <f>F56/12</f>
        <v>90.083333333333329</v>
      </c>
      <c r="G57" s="14">
        <f>G56/12</f>
        <v>282.25</v>
      </c>
      <c r="H57" s="14">
        <f>H56/12</f>
        <v>20.75</v>
      </c>
      <c r="I57" s="14">
        <f>I56/12</f>
        <v>92.583333333333329</v>
      </c>
      <c r="J57" s="14">
        <f t="shared" si="8"/>
        <v>738.25</v>
      </c>
      <c r="K57" s="14">
        <f>K56/12</f>
        <v>27.333333333333332</v>
      </c>
      <c r="L57" s="14">
        <f>L56/12</f>
        <v>83.333333333333329</v>
      </c>
      <c r="M57" s="14"/>
      <c r="N57" s="14"/>
      <c r="O57" s="14"/>
      <c r="P57" s="19">
        <v>0.67</v>
      </c>
      <c r="U57" s="14"/>
      <c r="AA57"/>
      <c r="AK57" s="90">
        <f>AVERAGE(AK44:AK55)</f>
        <v>3899.3155555555563</v>
      </c>
    </row>
    <row r="58" spans="1:37" x14ac:dyDescent="0.2">
      <c r="P58" s="18"/>
      <c r="AA58"/>
    </row>
    <row r="59" spans="1:37" ht="13.5" thickBot="1" x14ac:dyDescent="0.25">
      <c r="P59" s="18"/>
      <c r="AA59"/>
    </row>
    <row r="60" spans="1:37" ht="13.5" thickTop="1" x14ac:dyDescent="0.2">
      <c r="A60" s="28" t="s">
        <v>5</v>
      </c>
      <c r="B60" s="20" t="s">
        <v>6</v>
      </c>
      <c r="C60" s="20" t="s">
        <v>6</v>
      </c>
      <c r="D60" s="20" t="s">
        <v>45</v>
      </c>
      <c r="E60" s="20" t="s">
        <v>8</v>
      </c>
      <c r="F60" s="20" t="s">
        <v>2</v>
      </c>
      <c r="G60" s="20" t="s">
        <v>9</v>
      </c>
      <c r="H60" s="20" t="s">
        <v>10</v>
      </c>
      <c r="I60" s="20" t="s">
        <v>3</v>
      </c>
      <c r="J60" s="20" t="s">
        <v>11</v>
      </c>
      <c r="K60" s="20" t="s">
        <v>12</v>
      </c>
      <c r="L60" s="20" t="s">
        <v>13</v>
      </c>
      <c r="M60" s="20" t="s">
        <v>14</v>
      </c>
      <c r="N60" s="20" t="s">
        <v>15</v>
      </c>
      <c r="O60" s="20" t="s">
        <v>16</v>
      </c>
      <c r="P60" s="29" t="s">
        <v>17</v>
      </c>
      <c r="U60" s="20" t="s">
        <v>18</v>
      </c>
      <c r="AA60"/>
      <c r="AK60" s="61" t="s">
        <v>165</v>
      </c>
    </row>
    <row r="61" spans="1:37" ht="13.5" thickBot="1" x14ac:dyDescent="0.25">
      <c r="A61" s="26" t="s">
        <v>50</v>
      </c>
      <c r="B61" s="21" t="s">
        <v>20</v>
      </c>
      <c r="C61" s="22" t="s">
        <v>21</v>
      </c>
      <c r="D61" s="21" t="s">
        <v>47</v>
      </c>
      <c r="E61" s="21" t="s">
        <v>47</v>
      </c>
      <c r="F61" s="21" t="s">
        <v>23</v>
      </c>
      <c r="G61" s="21" t="s">
        <v>47</v>
      </c>
      <c r="H61" s="21" t="s">
        <v>47</v>
      </c>
      <c r="I61" s="21" t="s">
        <v>23</v>
      </c>
      <c r="J61" s="21" t="s">
        <v>47</v>
      </c>
      <c r="K61" s="21" t="s">
        <v>47</v>
      </c>
      <c r="L61" s="21" t="s">
        <v>23</v>
      </c>
      <c r="M61" s="21" t="s">
        <v>24</v>
      </c>
      <c r="N61" s="21"/>
      <c r="O61" s="21"/>
      <c r="P61" s="22" t="s">
        <v>25</v>
      </c>
      <c r="U61" s="21" t="s">
        <v>26</v>
      </c>
      <c r="AA61"/>
      <c r="AK61" s="92" t="s">
        <v>166</v>
      </c>
    </row>
    <row r="62" spans="1:37" ht="13.5" thickTop="1" x14ac:dyDescent="0.2">
      <c r="A62" s="7" t="s">
        <v>27</v>
      </c>
      <c r="B62" s="8">
        <v>29139</v>
      </c>
      <c r="C62" s="8">
        <v>940</v>
      </c>
      <c r="D62" s="8">
        <v>281</v>
      </c>
      <c r="E62" s="8">
        <v>9</v>
      </c>
      <c r="F62" s="8">
        <v>97</v>
      </c>
      <c r="G62" s="8">
        <v>313</v>
      </c>
      <c r="H62" s="8">
        <v>8</v>
      </c>
      <c r="I62" s="8">
        <v>97</v>
      </c>
      <c r="J62" s="8">
        <v>709</v>
      </c>
      <c r="K62" s="8">
        <v>65</v>
      </c>
      <c r="L62" s="8">
        <v>91</v>
      </c>
      <c r="M62" s="8"/>
      <c r="N62" s="8"/>
      <c r="O62" s="8"/>
      <c r="P62" s="9">
        <v>0.72</v>
      </c>
      <c r="U62" s="8"/>
      <c r="AA62"/>
      <c r="AK62" s="93">
        <f>(0.8*C62*G62)/60</f>
        <v>3922.9333333333334</v>
      </c>
    </row>
    <row r="63" spans="1:37" x14ac:dyDescent="0.2">
      <c r="A63" s="7" t="s">
        <v>28</v>
      </c>
      <c r="B63" s="8">
        <v>26071</v>
      </c>
      <c r="C63" s="8">
        <v>899</v>
      </c>
      <c r="D63" s="8">
        <v>377</v>
      </c>
      <c r="E63" s="8">
        <v>17</v>
      </c>
      <c r="F63" s="8">
        <v>95</v>
      </c>
      <c r="G63" s="8">
        <v>337</v>
      </c>
      <c r="H63" s="8">
        <v>8</v>
      </c>
      <c r="I63" s="8">
        <v>98</v>
      </c>
      <c r="J63" s="8">
        <v>831</v>
      </c>
      <c r="K63" s="8">
        <v>46</v>
      </c>
      <c r="L63" s="8">
        <v>94</v>
      </c>
      <c r="M63" s="8"/>
      <c r="N63" s="8"/>
      <c r="O63" s="8"/>
      <c r="P63" s="9">
        <v>0.73</v>
      </c>
      <c r="U63" s="8"/>
      <c r="AA63"/>
      <c r="AK63" s="93">
        <f t="shared" ref="AK63:AK73" si="9">(0.8*C63*G63)/60</f>
        <v>4039.5066666666671</v>
      </c>
    </row>
    <row r="64" spans="1:37" x14ac:dyDescent="0.2">
      <c r="A64" s="7" t="s">
        <v>29</v>
      </c>
      <c r="B64" s="8">
        <v>26632</v>
      </c>
      <c r="C64" s="8">
        <v>859</v>
      </c>
      <c r="D64" s="8">
        <v>362</v>
      </c>
      <c r="E64" s="8">
        <v>26</v>
      </c>
      <c r="F64" s="8">
        <v>92</v>
      </c>
      <c r="G64" s="8">
        <v>350</v>
      </c>
      <c r="H64" s="8">
        <v>13</v>
      </c>
      <c r="I64" s="8">
        <v>96</v>
      </c>
      <c r="J64" s="8">
        <v>768</v>
      </c>
      <c r="K64" s="8">
        <v>73</v>
      </c>
      <c r="L64" s="8">
        <v>89</v>
      </c>
      <c r="M64" s="8"/>
      <c r="N64" s="8"/>
      <c r="O64" s="8"/>
      <c r="P64" s="9">
        <v>0.76</v>
      </c>
      <c r="U64" s="8"/>
      <c r="AA64"/>
      <c r="AK64" s="93">
        <f t="shared" si="9"/>
        <v>4008.666666666667</v>
      </c>
    </row>
    <row r="65" spans="1:37" x14ac:dyDescent="0.2">
      <c r="A65" s="7" t="s">
        <v>30</v>
      </c>
      <c r="B65" s="8">
        <v>25614</v>
      </c>
      <c r="C65" s="8">
        <v>854</v>
      </c>
      <c r="D65" s="8">
        <v>353</v>
      </c>
      <c r="E65" s="8">
        <v>17</v>
      </c>
      <c r="F65" s="8">
        <v>95</v>
      </c>
      <c r="G65" s="8">
        <v>373</v>
      </c>
      <c r="H65" s="8">
        <v>7</v>
      </c>
      <c r="I65" s="8">
        <v>98</v>
      </c>
      <c r="J65" s="8">
        <v>755</v>
      </c>
      <c r="K65" s="8">
        <v>34</v>
      </c>
      <c r="L65" s="8">
        <v>96</v>
      </c>
      <c r="M65" s="8"/>
      <c r="N65" s="8"/>
      <c r="O65" s="8"/>
      <c r="P65" s="9">
        <v>0.76</v>
      </c>
      <c r="U65" s="8"/>
      <c r="AA65"/>
      <c r="AK65" s="93">
        <f t="shared" si="9"/>
        <v>4247.2266666666665</v>
      </c>
    </row>
    <row r="66" spans="1:37" x14ac:dyDescent="0.2">
      <c r="A66" s="7" t="s">
        <v>31</v>
      </c>
      <c r="B66" s="8">
        <v>27172</v>
      </c>
      <c r="C66" s="8">
        <v>877</v>
      </c>
      <c r="D66" s="8">
        <v>220</v>
      </c>
      <c r="E66" s="8">
        <v>26</v>
      </c>
      <c r="F66" s="8">
        <v>88</v>
      </c>
      <c r="G66" s="8">
        <v>357</v>
      </c>
      <c r="H66" s="8">
        <v>8</v>
      </c>
      <c r="I66" s="8">
        <v>98</v>
      </c>
      <c r="J66" s="8">
        <v>765</v>
      </c>
      <c r="K66" s="8">
        <v>36</v>
      </c>
      <c r="L66" s="8">
        <v>95</v>
      </c>
      <c r="M66" s="8"/>
      <c r="N66" s="8"/>
      <c r="O66" s="8"/>
      <c r="P66" s="9">
        <v>0.66</v>
      </c>
      <c r="U66" s="8"/>
      <c r="AA66"/>
      <c r="AK66" s="93">
        <f t="shared" si="9"/>
        <v>4174.5200000000004</v>
      </c>
    </row>
    <row r="67" spans="1:37" x14ac:dyDescent="0.2">
      <c r="A67" s="7" t="s">
        <v>32</v>
      </c>
      <c r="B67" s="8">
        <v>23983</v>
      </c>
      <c r="C67" s="8">
        <v>799</v>
      </c>
      <c r="D67" s="8">
        <v>246</v>
      </c>
      <c r="E67" s="8">
        <v>25</v>
      </c>
      <c r="F67" s="8">
        <v>90</v>
      </c>
      <c r="G67" s="8">
        <v>263</v>
      </c>
      <c r="H67" s="8">
        <v>10</v>
      </c>
      <c r="I67" s="8">
        <v>96</v>
      </c>
      <c r="J67" s="8">
        <v>631</v>
      </c>
      <c r="K67" s="8">
        <v>43</v>
      </c>
      <c r="L67" s="8">
        <v>93</v>
      </c>
      <c r="M67" s="8"/>
      <c r="N67" s="8"/>
      <c r="O67" s="8"/>
      <c r="P67" s="9">
        <v>0.71</v>
      </c>
      <c r="U67" s="8"/>
      <c r="AA67"/>
      <c r="AK67" s="93">
        <f t="shared" si="9"/>
        <v>2801.8266666666668</v>
      </c>
    </row>
    <row r="68" spans="1:37" x14ac:dyDescent="0.2">
      <c r="A68" s="7" t="s">
        <v>33</v>
      </c>
      <c r="B68" s="8">
        <v>26844</v>
      </c>
      <c r="C68" s="8">
        <v>866</v>
      </c>
      <c r="D68" s="8">
        <v>225</v>
      </c>
      <c r="E68" s="8">
        <v>15</v>
      </c>
      <c r="F68" s="8">
        <v>93</v>
      </c>
      <c r="G68" s="8">
        <v>376</v>
      </c>
      <c r="H68" s="8">
        <v>15</v>
      </c>
      <c r="I68" s="8">
        <v>96</v>
      </c>
      <c r="J68" s="8">
        <v>712</v>
      </c>
      <c r="K68" s="8">
        <v>72</v>
      </c>
      <c r="L68" s="8">
        <v>90</v>
      </c>
      <c r="M68" s="8"/>
      <c r="N68" s="8"/>
      <c r="O68" s="8"/>
      <c r="P68" s="9">
        <v>0.65</v>
      </c>
      <c r="U68" s="8"/>
      <c r="AA68"/>
      <c r="AK68" s="93">
        <f t="shared" si="9"/>
        <v>4341.5466666666671</v>
      </c>
    </row>
    <row r="69" spans="1:37" x14ac:dyDescent="0.2">
      <c r="A69" s="7" t="s">
        <v>34</v>
      </c>
      <c r="B69" s="8">
        <v>25571</v>
      </c>
      <c r="C69" s="8">
        <v>825</v>
      </c>
      <c r="D69" s="8">
        <v>244</v>
      </c>
      <c r="E69" s="8">
        <v>33</v>
      </c>
      <c r="F69" s="8">
        <v>86</v>
      </c>
      <c r="G69" s="8">
        <v>223</v>
      </c>
      <c r="H69" s="8">
        <v>10</v>
      </c>
      <c r="I69" s="8">
        <v>95</v>
      </c>
      <c r="J69" s="8">
        <v>649</v>
      </c>
      <c r="K69" s="8">
        <v>60</v>
      </c>
      <c r="L69" s="8">
        <v>90</v>
      </c>
      <c r="M69" s="8"/>
      <c r="N69" s="8"/>
      <c r="O69" s="8"/>
      <c r="P69" s="9">
        <v>0.64</v>
      </c>
      <c r="U69" s="8"/>
      <c r="AA69"/>
      <c r="AK69" s="93">
        <f t="shared" si="9"/>
        <v>2453</v>
      </c>
    </row>
    <row r="70" spans="1:37" x14ac:dyDescent="0.2">
      <c r="A70" s="7" t="s">
        <v>35</v>
      </c>
      <c r="B70" s="8">
        <v>29844</v>
      </c>
      <c r="C70" s="8">
        <v>995</v>
      </c>
      <c r="D70" s="8">
        <v>216</v>
      </c>
      <c r="E70" s="8">
        <v>12</v>
      </c>
      <c r="F70" s="8">
        <v>93</v>
      </c>
      <c r="G70" s="8">
        <v>158</v>
      </c>
      <c r="H70" s="8">
        <v>4</v>
      </c>
      <c r="I70" s="8">
        <v>98</v>
      </c>
      <c r="J70" s="8">
        <v>459</v>
      </c>
      <c r="K70" s="8">
        <v>23</v>
      </c>
      <c r="L70" s="8">
        <v>95</v>
      </c>
      <c r="M70" s="8"/>
      <c r="N70" s="8"/>
      <c r="O70" s="8"/>
      <c r="P70" s="9">
        <v>0.5</v>
      </c>
      <c r="U70" s="8"/>
      <c r="AA70"/>
      <c r="AK70" s="93">
        <f t="shared" si="9"/>
        <v>2096.1333333333332</v>
      </c>
    </row>
    <row r="71" spans="1:37" x14ac:dyDescent="0.2">
      <c r="A71" s="7" t="s">
        <v>36</v>
      </c>
      <c r="B71" s="8">
        <v>31197</v>
      </c>
      <c r="C71" s="8">
        <v>1040</v>
      </c>
      <c r="D71" s="8">
        <v>213</v>
      </c>
      <c r="E71" s="8">
        <v>6</v>
      </c>
      <c r="F71" s="8">
        <v>97</v>
      </c>
      <c r="G71" s="8">
        <v>256</v>
      </c>
      <c r="H71" s="8">
        <v>6</v>
      </c>
      <c r="I71" s="8">
        <v>97</v>
      </c>
      <c r="J71" s="8">
        <v>698</v>
      </c>
      <c r="K71" s="8">
        <v>22</v>
      </c>
      <c r="L71" s="8">
        <v>97</v>
      </c>
      <c r="M71" s="8"/>
      <c r="N71" s="8"/>
      <c r="O71" s="8"/>
      <c r="P71" s="9">
        <v>0.49</v>
      </c>
      <c r="U71" s="8"/>
      <c r="AA71"/>
      <c r="AK71" s="93">
        <f t="shared" si="9"/>
        <v>3549.8666666666668</v>
      </c>
    </row>
    <row r="72" spans="1:37" x14ac:dyDescent="0.2">
      <c r="A72" s="7" t="s">
        <v>37</v>
      </c>
      <c r="B72" s="8">
        <v>29850</v>
      </c>
      <c r="C72" s="8">
        <v>995</v>
      </c>
      <c r="D72" s="8">
        <v>167</v>
      </c>
      <c r="E72" s="8">
        <v>13</v>
      </c>
      <c r="F72" s="8">
        <v>93</v>
      </c>
      <c r="G72" s="8">
        <v>214</v>
      </c>
      <c r="H72" s="8">
        <v>11</v>
      </c>
      <c r="I72" s="8">
        <v>94</v>
      </c>
      <c r="J72" s="8">
        <v>577</v>
      </c>
      <c r="K72" s="8">
        <v>57</v>
      </c>
      <c r="L72" s="8">
        <v>90</v>
      </c>
      <c r="M72" s="8"/>
      <c r="N72" s="8"/>
      <c r="O72" s="8"/>
      <c r="P72" s="9">
        <v>0.52</v>
      </c>
      <c r="U72" s="8"/>
      <c r="AA72"/>
      <c r="AK72" s="93">
        <f t="shared" si="9"/>
        <v>2839.0666666666666</v>
      </c>
    </row>
    <row r="73" spans="1:37" ht="13.5" thickBot="1" x14ac:dyDescent="0.25">
      <c r="A73" s="7" t="s">
        <v>38</v>
      </c>
      <c r="B73" s="8">
        <v>30845</v>
      </c>
      <c r="C73" s="8">
        <v>995</v>
      </c>
      <c r="D73" s="8">
        <v>254</v>
      </c>
      <c r="E73" s="8">
        <v>7</v>
      </c>
      <c r="F73" s="8">
        <v>97</v>
      </c>
      <c r="G73" s="8">
        <v>236</v>
      </c>
      <c r="H73" s="8">
        <v>5</v>
      </c>
      <c r="I73" s="8">
        <v>98</v>
      </c>
      <c r="J73" s="8">
        <v>521</v>
      </c>
      <c r="K73" s="8">
        <v>29</v>
      </c>
      <c r="L73" s="8">
        <v>95</v>
      </c>
      <c r="M73" s="8"/>
      <c r="N73" s="8"/>
      <c r="O73" s="8"/>
      <c r="P73" s="9">
        <v>0.51</v>
      </c>
      <c r="U73" s="8"/>
      <c r="AA73"/>
      <c r="AK73" s="93">
        <f t="shared" si="9"/>
        <v>3130.9333333333334</v>
      </c>
    </row>
    <row r="74" spans="1:37" ht="14.25" thickTop="1" thickBot="1" x14ac:dyDescent="0.25">
      <c r="A74" s="10" t="s">
        <v>51</v>
      </c>
      <c r="B74" s="11">
        <f>SUM(B62:B73)</f>
        <v>332762</v>
      </c>
      <c r="C74" s="11">
        <f t="shared" ref="C74:O74" si="10">SUM(C62:C73)</f>
        <v>10944</v>
      </c>
      <c r="D74" s="11">
        <f t="shared" si="10"/>
        <v>3158</v>
      </c>
      <c r="E74" s="11">
        <f>SUM(E62:E73)</f>
        <v>206</v>
      </c>
      <c r="F74" s="11">
        <f>SUM(F62:F73)</f>
        <v>1116</v>
      </c>
      <c r="G74" s="11">
        <f>SUM(G62:G73)</f>
        <v>3456</v>
      </c>
      <c r="H74" s="11">
        <f>SUM(H62:H73)</f>
        <v>105</v>
      </c>
      <c r="I74" s="11">
        <f>SUM(I62:I73)</f>
        <v>1161</v>
      </c>
      <c r="J74" s="11">
        <f t="shared" si="10"/>
        <v>8075</v>
      </c>
      <c r="K74" s="11">
        <f>SUM(K62:K73)</f>
        <v>560</v>
      </c>
      <c r="L74" s="11">
        <f>SUM(L62:L73)</f>
        <v>1115</v>
      </c>
      <c r="M74" s="11">
        <f t="shared" si="10"/>
        <v>0</v>
      </c>
      <c r="N74" s="11">
        <f t="shared" si="10"/>
        <v>0</v>
      </c>
      <c r="O74" s="11">
        <f t="shared" si="10"/>
        <v>0</v>
      </c>
      <c r="P74" s="11">
        <f>SUM(P62:P73)</f>
        <v>7.65</v>
      </c>
      <c r="U74" s="11">
        <f>SUM(U62:U73)</f>
        <v>0</v>
      </c>
      <c r="AA74"/>
      <c r="AK74" s="89"/>
    </row>
    <row r="75" spans="1:37" ht="14.25" thickTop="1" thickBot="1" x14ac:dyDescent="0.25">
      <c r="A75" s="23" t="s">
        <v>52</v>
      </c>
      <c r="B75" s="14">
        <f>AVERAGE(B62:B73)</f>
        <v>27730.166666666668</v>
      </c>
      <c r="C75" s="14">
        <f t="shared" ref="C75:J75" si="11">AVERAGE(C62:C73)</f>
        <v>912</v>
      </c>
      <c r="D75" s="14">
        <f t="shared" si="11"/>
        <v>263.16666666666669</v>
      </c>
      <c r="E75" s="14">
        <f>AVERAGE(E62:E73)</f>
        <v>17.166666666666668</v>
      </c>
      <c r="F75" s="14">
        <f>AVERAGE(F62:F73)</f>
        <v>93</v>
      </c>
      <c r="G75" s="14">
        <f>AVERAGE(G62:G73)</f>
        <v>288</v>
      </c>
      <c r="H75" s="14">
        <f>AVERAGE(H62:H73)</f>
        <v>8.75</v>
      </c>
      <c r="I75" s="14">
        <f>AVERAGE(I62:I73)</f>
        <v>96.75</v>
      </c>
      <c r="J75" s="14">
        <f t="shared" si="11"/>
        <v>672.91666666666663</v>
      </c>
      <c r="K75" s="14">
        <f>AVERAGE(K62:K73)</f>
        <v>46.666666666666664</v>
      </c>
      <c r="L75" s="14">
        <f>AVERAGE(L62:L73)</f>
        <v>92.916666666666671</v>
      </c>
      <c r="M75" s="14"/>
      <c r="N75" s="14"/>
      <c r="O75" s="14"/>
      <c r="P75" s="19">
        <f>AVERAGE(P62:P73)</f>
        <v>0.63750000000000007</v>
      </c>
      <c r="U75" s="14"/>
      <c r="AA75"/>
      <c r="AK75" s="90">
        <f>AVERAGE(AK62:AK73)</f>
        <v>3467.1022222222223</v>
      </c>
    </row>
    <row r="76" spans="1:37" ht="13.5" thickTop="1" x14ac:dyDescent="0.2"/>
    <row r="78" spans="1:37" ht="13.5" thickBot="1" x14ac:dyDescent="0.25">
      <c r="O78" s="3"/>
    </row>
    <row r="79" spans="1:37" ht="13.5" thickTop="1" x14ac:dyDescent="0.2">
      <c r="A79" s="28" t="s">
        <v>5</v>
      </c>
      <c r="B79" s="20" t="s">
        <v>6</v>
      </c>
      <c r="C79" s="20" t="s">
        <v>6</v>
      </c>
      <c r="D79" s="20" t="s">
        <v>45</v>
      </c>
      <c r="E79" s="20" t="s">
        <v>8</v>
      </c>
      <c r="F79" s="20" t="s">
        <v>2</v>
      </c>
      <c r="G79" s="20" t="s">
        <v>9</v>
      </c>
      <c r="H79" s="20" t="s">
        <v>10</v>
      </c>
      <c r="I79" s="20" t="s">
        <v>3</v>
      </c>
      <c r="J79" s="20" t="s">
        <v>11</v>
      </c>
      <c r="K79" s="20" t="s">
        <v>12</v>
      </c>
      <c r="L79" s="20" t="s">
        <v>13</v>
      </c>
      <c r="M79" s="95" t="s">
        <v>53</v>
      </c>
      <c r="N79" s="96"/>
      <c r="O79" s="3"/>
      <c r="AA79" s="29" t="s">
        <v>54</v>
      </c>
      <c r="AB79" s="29" t="s">
        <v>17</v>
      </c>
      <c r="AK79" s="61" t="s">
        <v>165</v>
      </c>
    </row>
    <row r="80" spans="1:37" ht="14.25" thickBot="1" x14ac:dyDescent="0.25">
      <c r="A80" s="26" t="s">
        <v>55</v>
      </c>
      <c r="B80" s="21" t="s">
        <v>20</v>
      </c>
      <c r="C80" s="22" t="s">
        <v>21</v>
      </c>
      <c r="D80" s="21" t="s">
        <v>47</v>
      </c>
      <c r="E80" s="21" t="s">
        <v>47</v>
      </c>
      <c r="F80" s="21" t="s">
        <v>23</v>
      </c>
      <c r="G80" s="21" t="s">
        <v>47</v>
      </c>
      <c r="H80" s="21" t="s">
        <v>47</v>
      </c>
      <c r="I80" s="21" t="s">
        <v>23</v>
      </c>
      <c r="J80" s="21" t="s">
        <v>47</v>
      </c>
      <c r="K80" s="21" t="s">
        <v>47</v>
      </c>
      <c r="L80" s="21" t="s">
        <v>23</v>
      </c>
      <c r="M80" s="21" t="s">
        <v>56</v>
      </c>
      <c r="N80" s="21" t="s">
        <v>57</v>
      </c>
      <c r="O80" s="3"/>
      <c r="AA80" s="22" t="s">
        <v>58</v>
      </c>
      <c r="AB80" s="22" t="s">
        <v>25</v>
      </c>
      <c r="AK80" s="92" t="s">
        <v>166</v>
      </c>
    </row>
    <row r="81" spans="1:37" ht="13.5" thickTop="1" x14ac:dyDescent="0.2">
      <c r="A81" s="7" t="s">
        <v>27</v>
      </c>
      <c r="B81" s="8">
        <v>30845</v>
      </c>
      <c r="C81" s="8">
        <v>995</v>
      </c>
      <c r="D81" s="8">
        <v>259</v>
      </c>
      <c r="E81" s="8">
        <v>12</v>
      </c>
      <c r="F81" s="8">
        <v>95</v>
      </c>
      <c r="G81" s="8">
        <v>303</v>
      </c>
      <c r="H81" s="8">
        <v>3</v>
      </c>
      <c r="I81" s="8">
        <v>99</v>
      </c>
      <c r="J81" s="8">
        <v>815</v>
      </c>
      <c r="K81" s="8">
        <v>30</v>
      </c>
      <c r="L81" s="8">
        <v>96</v>
      </c>
      <c r="M81" s="32"/>
      <c r="N81" s="32"/>
      <c r="O81" s="3"/>
      <c r="AA81" s="8">
        <v>20510</v>
      </c>
      <c r="AB81" s="9">
        <f t="shared" ref="AB81:AB92" si="12">AA81/B81</f>
        <v>0.66493759118171503</v>
      </c>
      <c r="AK81" s="93">
        <f>(0.8*C81*G81)/60</f>
        <v>4019.8</v>
      </c>
    </row>
    <row r="82" spans="1:37" x14ac:dyDescent="0.2">
      <c r="A82" s="7" t="s">
        <v>28</v>
      </c>
      <c r="B82" s="8">
        <v>38802</v>
      </c>
      <c r="C82" s="8">
        <v>1386</v>
      </c>
      <c r="D82" s="8">
        <v>216</v>
      </c>
      <c r="E82" s="8">
        <v>21</v>
      </c>
      <c r="F82" s="8">
        <v>90</v>
      </c>
      <c r="G82" s="8">
        <v>268</v>
      </c>
      <c r="H82" s="8">
        <v>13</v>
      </c>
      <c r="I82" s="8">
        <v>96</v>
      </c>
      <c r="J82" s="8">
        <v>547</v>
      </c>
      <c r="K82" s="8">
        <v>32</v>
      </c>
      <c r="L82" s="8">
        <v>94</v>
      </c>
      <c r="M82" s="8"/>
      <c r="N82" s="8"/>
      <c r="O82" s="3"/>
      <c r="AA82" s="8">
        <v>17260</v>
      </c>
      <c r="AB82" s="9">
        <f t="shared" si="12"/>
        <v>0.44482243183341064</v>
      </c>
      <c r="AK82" s="93">
        <f t="shared" ref="AK82:AK92" si="13">(0.8*C82*G82)/60</f>
        <v>4952.6399999999994</v>
      </c>
    </row>
    <row r="83" spans="1:37" x14ac:dyDescent="0.2">
      <c r="A83" s="7" t="s">
        <v>29</v>
      </c>
      <c r="B83" s="8">
        <v>41236</v>
      </c>
      <c r="C83" s="8">
        <v>1330</v>
      </c>
      <c r="D83" s="8">
        <v>239</v>
      </c>
      <c r="E83" s="8">
        <v>39</v>
      </c>
      <c r="F83" s="8">
        <v>84</v>
      </c>
      <c r="G83" s="8">
        <v>239</v>
      </c>
      <c r="H83" s="8">
        <v>24</v>
      </c>
      <c r="I83" s="8">
        <v>90</v>
      </c>
      <c r="J83" s="8">
        <v>504</v>
      </c>
      <c r="K83" s="8">
        <v>70</v>
      </c>
      <c r="L83" s="8">
        <v>86</v>
      </c>
      <c r="M83" s="8"/>
      <c r="N83" s="8"/>
      <c r="O83" s="3"/>
      <c r="AA83" s="8">
        <v>22450</v>
      </c>
      <c r="AB83" s="9">
        <f t="shared" si="12"/>
        <v>0.54442719953438745</v>
      </c>
      <c r="AK83" s="93">
        <f t="shared" si="13"/>
        <v>4238.2666666666664</v>
      </c>
    </row>
    <row r="84" spans="1:37" x14ac:dyDescent="0.2">
      <c r="A84" s="7" t="s">
        <v>30</v>
      </c>
      <c r="B84" s="8">
        <v>38908</v>
      </c>
      <c r="C84" s="8">
        <v>1297</v>
      </c>
      <c r="D84" s="8">
        <v>266</v>
      </c>
      <c r="E84" s="8">
        <v>14</v>
      </c>
      <c r="F84" s="8">
        <v>95</v>
      </c>
      <c r="G84" s="8">
        <v>242</v>
      </c>
      <c r="H84" s="8">
        <v>11</v>
      </c>
      <c r="I84" s="8">
        <v>95</v>
      </c>
      <c r="J84" s="8">
        <v>568</v>
      </c>
      <c r="K84" s="8">
        <v>47</v>
      </c>
      <c r="L84" s="8">
        <v>91</v>
      </c>
      <c r="M84" s="8"/>
      <c r="N84" s="8"/>
      <c r="O84" s="3"/>
      <c r="AA84" s="8">
        <v>22540</v>
      </c>
      <c r="AB84" s="9">
        <f t="shared" si="12"/>
        <v>0.57931530790582908</v>
      </c>
      <c r="AK84" s="93">
        <f t="shared" si="13"/>
        <v>4184.9866666666676</v>
      </c>
    </row>
    <row r="85" spans="1:37" x14ac:dyDescent="0.2">
      <c r="A85" s="7" t="s">
        <v>31</v>
      </c>
      <c r="B85" s="8">
        <v>37257</v>
      </c>
      <c r="C85" s="8">
        <v>1202</v>
      </c>
      <c r="D85" s="8">
        <v>236</v>
      </c>
      <c r="E85" s="8">
        <v>29</v>
      </c>
      <c r="F85" s="8">
        <v>88</v>
      </c>
      <c r="G85" s="8">
        <v>342</v>
      </c>
      <c r="H85" s="8">
        <v>14</v>
      </c>
      <c r="I85" s="8">
        <v>96</v>
      </c>
      <c r="J85" s="8">
        <v>618</v>
      </c>
      <c r="K85" s="8">
        <v>48</v>
      </c>
      <c r="L85" s="8">
        <v>92</v>
      </c>
      <c r="M85" s="8"/>
      <c r="N85" s="8"/>
      <c r="O85" s="3"/>
      <c r="AA85" s="8">
        <v>16635</v>
      </c>
      <c r="AB85" s="9">
        <f t="shared" si="12"/>
        <v>0.44649327643127468</v>
      </c>
      <c r="AK85" s="93">
        <f t="shared" si="13"/>
        <v>5481.12</v>
      </c>
    </row>
    <row r="86" spans="1:37" x14ac:dyDescent="0.2">
      <c r="A86" s="7" t="s">
        <v>32</v>
      </c>
      <c r="B86" s="8">
        <v>28338</v>
      </c>
      <c r="C86" s="8">
        <v>945</v>
      </c>
      <c r="D86" s="8">
        <v>291</v>
      </c>
      <c r="E86" s="8">
        <v>22</v>
      </c>
      <c r="F86" s="8">
        <v>92</v>
      </c>
      <c r="G86" s="8">
        <v>328</v>
      </c>
      <c r="H86" s="8">
        <v>15</v>
      </c>
      <c r="I86" s="8">
        <v>96</v>
      </c>
      <c r="J86" s="8">
        <v>678</v>
      </c>
      <c r="K86" s="8">
        <v>56</v>
      </c>
      <c r="L86" s="8">
        <v>91</v>
      </c>
      <c r="M86" s="8"/>
      <c r="N86" s="8"/>
      <c r="O86" s="3"/>
      <c r="AA86" s="8">
        <v>19835</v>
      </c>
      <c r="AB86" s="9">
        <f t="shared" si="12"/>
        <v>0.69994353871127113</v>
      </c>
      <c r="AK86" s="93">
        <f t="shared" si="13"/>
        <v>4132.8</v>
      </c>
    </row>
    <row r="87" spans="1:37" x14ac:dyDescent="0.2">
      <c r="A87" s="7" t="s">
        <v>33</v>
      </c>
      <c r="B87" s="8">
        <v>35617</v>
      </c>
      <c r="C87" s="8">
        <v>1149</v>
      </c>
      <c r="D87" s="8">
        <v>234</v>
      </c>
      <c r="E87" s="8">
        <v>17</v>
      </c>
      <c r="F87" s="8">
        <v>92</v>
      </c>
      <c r="G87" s="8">
        <v>202</v>
      </c>
      <c r="H87" s="8">
        <v>15</v>
      </c>
      <c r="I87" s="8">
        <v>92</v>
      </c>
      <c r="J87" s="8">
        <v>613</v>
      </c>
      <c r="K87" s="8">
        <v>40</v>
      </c>
      <c r="L87" s="8">
        <v>94</v>
      </c>
      <c r="M87" s="8">
        <v>1</v>
      </c>
      <c r="N87" s="8"/>
      <c r="O87" s="3"/>
      <c r="AA87" s="8">
        <v>27280</v>
      </c>
      <c r="AB87" s="9">
        <f t="shared" si="12"/>
        <v>0.76592638346856834</v>
      </c>
      <c r="AK87" s="93">
        <f t="shared" si="13"/>
        <v>3094.6400000000003</v>
      </c>
    </row>
    <row r="88" spans="1:37" x14ac:dyDescent="0.2">
      <c r="A88" s="7" t="s">
        <v>34</v>
      </c>
      <c r="B88" s="8">
        <v>33685</v>
      </c>
      <c r="C88" s="8">
        <v>1087</v>
      </c>
      <c r="D88" s="8">
        <v>230</v>
      </c>
      <c r="E88" s="8">
        <v>12</v>
      </c>
      <c r="F88" s="8">
        <v>95</v>
      </c>
      <c r="G88" s="8">
        <v>304</v>
      </c>
      <c r="H88" s="8">
        <v>11</v>
      </c>
      <c r="I88" s="8">
        <v>95</v>
      </c>
      <c r="J88" s="8">
        <v>482</v>
      </c>
      <c r="K88" s="8">
        <v>46</v>
      </c>
      <c r="L88" s="8">
        <v>89</v>
      </c>
      <c r="M88" s="8"/>
      <c r="N88" s="8"/>
      <c r="O88" s="3"/>
      <c r="AA88" s="8">
        <v>25950</v>
      </c>
      <c r="AB88" s="9">
        <f t="shared" si="12"/>
        <v>0.77037256939290488</v>
      </c>
      <c r="AK88" s="93">
        <f t="shared" si="13"/>
        <v>4405.9733333333334</v>
      </c>
    </row>
    <row r="89" spans="1:37" x14ac:dyDescent="0.2">
      <c r="A89" s="7" t="s">
        <v>35</v>
      </c>
      <c r="B89" s="8">
        <v>34690</v>
      </c>
      <c r="C89" s="8">
        <v>1156</v>
      </c>
      <c r="D89" s="8">
        <v>233</v>
      </c>
      <c r="E89" s="8">
        <v>12</v>
      </c>
      <c r="F89" s="8">
        <v>95</v>
      </c>
      <c r="G89" s="8">
        <v>230</v>
      </c>
      <c r="H89" s="8">
        <v>10</v>
      </c>
      <c r="I89" s="8">
        <v>96</v>
      </c>
      <c r="J89" s="8">
        <v>539</v>
      </c>
      <c r="K89" s="8">
        <v>34</v>
      </c>
      <c r="L89" s="8">
        <v>93</v>
      </c>
      <c r="M89" s="8">
        <v>9</v>
      </c>
      <c r="N89" s="8">
        <v>72</v>
      </c>
      <c r="O89" s="3"/>
      <c r="AA89" s="8">
        <v>20640</v>
      </c>
      <c r="AB89" s="9">
        <f t="shared" si="12"/>
        <v>0.59498414528682619</v>
      </c>
      <c r="AK89" s="93">
        <f t="shared" si="13"/>
        <v>3545.0666666666671</v>
      </c>
    </row>
    <row r="90" spans="1:37" x14ac:dyDescent="0.2">
      <c r="A90" s="7" t="s">
        <v>36</v>
      </c>
      <c r="B90" s="8">
        <v>39601</v>
      </c>
      <c r="C90" s="8">
        <v>1277</v>
      </c>
      <c r="D90" s="8">
        <v>202</v>
      </c>
      <c r="E90" s="8">
        <v>9</v>
      </c>
      <c r="F90" s="8">
        <v>95</v>
      </c>
      <c r="G90" s="8">
        <v>191</v>
      </c>
      <c r="H90" s="8">
        <v>8</v>
      </c>
      <c r="I90" s="8">
        <v>96</v>
      </c>
      <c r="J90" s="8">
        <v>534</v>
      </c>
      <c r="K90" s="8">
        <v>33</v>
      </c>
      <c r="L90" s="8">
        <v>93</v>
      </c>
      <c r="M90" s="8">
        <v>1</v>
      </c>
      <c r="N90" s="8">
        <v>12</v>
      </c>
      <c r="O90" s="3"/>
      <c r="AA90" s="8">
        <v>20470</v>
      </c>
      <c r="AB90" s="9">
        <f t="shared" si="12"/>
        <v>0.51690613873387037</v>
      </c>
      <c r="AK90" s="93">
        <f t="shared" si="13"/>
        <v>3252.0933333333332</v>
      </c>
    </row>
    <row r="91" spans="1:37" x14ac:dyDescent="0.2">
      <c r="A91" s="7" t="s">
        <v>37</v>
      </c>
      <c r="B91" s="8">
        <v>34411</v>
      </c>
      <c r="C91" s="8">
        <v>1147</v>
      </c>
      <c r="D91" s="8">
        <v>344</v>
      </c>
      <c r="E91" s="8">
        <v>12</v>
      </c>
      <c r="F91" s="8">
        <v>96</v>
      </c>
      <c r="G91" s="8">
        <v>261</v>
      </c>
      <c r="H91" s="8">
        <v>7</v>
      </c>
      <c r="I91" s="8">
        <v>97</v>
      </c>
      <c r="J91" s="8">
        <v>1004</v>
      </c>
      <c r="K91" s="8">
        <v>29</v>
      </c>
      <c r="L91" s="8">
        <v>97</v>
      </c>
      <c r="M91" s="8"/>
      <c r="N91" s="8"/>
      <c r="O91" s="3"/>
      <c r="AA91" s="8">
        <v>21800</v>
      </c>
      <c r="AB91" s="9">
        <f t="shared" si="12"/>
        <v>0.63351835168986659</v>
      </c>
      <c r="AK91" s="93">
        <f t="shared" si="13"/>
        <v>3991.56</v>
      </c>
    </row>
    <row r="92" spans="1:37" ht="13.5" thickBot="1" x14ac:dyDescent="0.25">
      <c r="A92" s="7" t="s">
        <v>38</v>
      </c>
      <c r="B92" s="8">
        <v>33310</v>
      </c>
      <c r="C92" s="8">
        <v>1075</v>
      </c>
      <c r="D92" s="8">
        <v>250</v>
      </c>
      <c r="E92" s="8">
        <v>28</v>
      </c>
      <c r="F92" s="8">
        <v>89</v>
      </c>
      <c r="G92" s="8">
        <v>267</v>
      </c>
      <c r="H92" s="8">
        <v>13</v>
      </c>
      <c r="I92" s="8">
        <v>95</v>
      </c>
      <c r="J92" s="8">
        <v>616</v>
      </c>
      <c r="K92" s="8">
        <v>76</v>
      </c>
      <c r="L92" s="8">
        <v>87</v>
      </c>
      <c r="M92" s="33">
        <v>5</v>
      </c>
      <c r="N92" s="33">
        <v>32</v>
      </c>
      <c r="AA92" s="8">
        <v>25660</v>
      </c>
      <c r="AB92" s="9">
        <f t="shared" si="12"/>
        <v>0.77033923746622635</v>
      </c>
      <c r="AK92" s="93">
        <f t="shared" si="13"/>
        <v>3827</v>
      </c>
    </row>
    <row r="93" spans="1:37" ht="14.25" thickTop="1" thickBot="1" x14ac:dyDescent="0.25">
      <c r="A93" s="10" t="s">
        <v>59</v>
      </c>
      <c r="B93" s="11">
        <f t="shared" ref="B93:N93" si="14">SUM(B81:B92)</f>
        <v>426700</v>
      </c>
      <c r="C93" s="11">
        <f t="shared" si="14"/>
        <v>14046</v>
      </c>
      <c r="D93" s="11">
        <f t="shared" si="14"/>
        <v>3000</v>
      </c>
      <c r="E93" s="11">
        <f>SUM(E81:E92)</f>
        <v>227</v>
      </c>
      <c r="F93" s="11">
        <f>SUM(F81:F92)</f>
        <v>1106</v>
      </c>
      <c r="G93" s="11">
        <f>SUM(G81:G92)</f>
        <v>3177</v>
      </c>
      <c r="H93" s="11">
        <f>SUM(H81:H92)</f>
        <v>144</v>
      </c>
      <c r="I93" s="11">
        <f>SUM(I81:I92)</f>
        <v>1143</v>
      </c>
      <c r="J93" s="11">
        <f t="shared" si="14"/>
        <v>7518</v>
      </c>
      <c r="K93" s="11">
        <f>SUM(K81:K92)</f>
        <v>541</v>
      </c>
      <c r="L93" s="11">
        <f>SUM(L81:L92)</f>
        <v>1103</v>
      </c>
      <c r="M93" s="11">
        <f t="shared" si="14"/>
        <v>16</v>
      </c>
      <c r="N93" s="11">
        <f t="shared" si="14"/>
        <v>116</v>
      </c>
      <c r="AA93" s="11">
        <f>SUM(AA81:AA92)</f>
        <v>261030</v>
      </c>
      <c r="AB93" s="31">
        <f>SUM(AB81:AB92)</f>
        <v>7.4319861716361508</v>
      </c>
      <c r="AK93" s="89"/>
    </row>
    <row r="94" spans="1:37" ht="14.25" thickTop="1" thickBot="1" x14ac:dyDescent="0.25">
      <c r="A94" s="23" t="s">
        <v>60</v>
      </c>
      <c r="B94" s="14">
        <f t="shared" ref="B94:J94" si="15">AVERAGE(B81:B92)</f>
        <v>35558.333333333336</v>
      </c>
      <c r="C94" s="14">
        <f t="shared" si="15"/>
        <v>1170.5</v>
      </c>
      <c r="D94" s="14">
        <f t="shared" si="15"/>
        <v>250</v>
      </c>
      <c r="E94" s="14">
        <f>AVERAGE(E81:E92)</f>
        <v>18.916666666666668</v>
      </c>
      <c r="F94" s="14">
        <f>AVERAGE(F81:F92)</f>
        <v>92.166666666666671</v>
      </c>
      <c r="G94" s="14">
        <f>AVERAGE(G81:G92)</f>
        <v>264.75</v>
      </c>
      <c r="H94" s="14">
        <f>AVERAGE(H81:H92)</f>
        <v>12</v>
      </c>
      <c r="I94" s="14">
        <f>AVERAGE(I81:I92)</f>
        <v>95.25</v>
      </c>
      <c r="J94" s="14">
        <f t="shared" si="15"/>
        <v>626.5</v>
      </c>
      <c r="K94" s="14">
        <f>AVERAGE(K81:K92)</f>
        <v>45.083333333333336</v>
      </c>
      <c r="L94" s="14">
        <f>AVERAGE(L81:L92)</f>
        <v>91.916666666666671</v>
      </c>
      <c r="M94" s="14"/>
      <c r="N94" s="14"/>
      <c r="O94" s="4"/>
      <c r="AA94" s="14">
        <f>AVERAGE(AA81:AA92)</f>
        <v>21752.5</v>
      </c>
      <c r="AB94" s="19">
        <f>AVERAGE(AB81:AB92)</f>
        <v>0.61933218096967924</v>
      </c>
      <c r="AK94" s="90">
        <f>AVERAGE(AK81:AK92)</f>
        <v>4093.8288888888878</v>
      </c>
    </row>
    <row r="95" spans="1:37" ht="13.5" thickTop="1" x14ac:dyDescent="0.2">
      <c r="O95" s="4"/>
    </row>
    <row r="96" spans="1:37" ht="13.5" thickBot="1" x14ac:dyDescent="0.25">
      <c r="O96" s="3"/>
    </row>
    <row r="97" spans="1:37" ht="13.5" thickTop="1" x14ac:dyDescent="0.2">
      <c r="A97" s="28" t="s">
        <v>5</v>
      </c>
      <c r="B97" s="20" t="s">
        <v>6</v>
      </c>
      <c r="C97" s="20" t="s">
        <v>6</v>
      </c>
      <c r="D97" s="20" t="s">
        <v>45</v>
      </c>
      <c r="E97" s="20" t="s">
        <v>8</v>
      </c>
      <c r="F97" s="20" t="s">
        <v>2</v>
      </c>
      <c r="G97" s="20" t="s">
        <v>9</v>
      </c>
      <c r="H97" s="20" t="s">
        <v>10</v>
      </c>
      <c r="I97" s="20" t="s">
        <v>3</v>
      </c>
      <c r="J97" s="20" t="s">
        <v>11</v>
      </c>
      <c r="K97" s="20" t="s">
        <v>12</v>
      </c>
      <c r="L97" s="20" t="s">
        <v>13</v>
      </c>
      <c r="M97" s="95" t="s">
        <v>53</v>
      </c>
      <c r="N97" s="96"/>
      <c r="O97" s="3"/>
      <c r="AA97" s="29" t="s">
        <v>54</v>
      </c>
      <c r="AB97" s="29" t="s">
        <v>17</v>
      </c>
      <c r="AK97" s="61" t="s">
        <v>165</v>
      </c>
    </row>
    <row r="98" spans="1:37" ht="14.25" thickBot="1" x14ac:dyDescent="0.25">
      <c r="A98" s="26" t="s">
        <v>61</v>
      </c>
      <c r="B98" s="21" t="s">
        <v>20</v>
      </c>
      <c r="C98" s="22" t="s">
        <v>21</v>
      </c>
      <c r="D98" s="21" t="s">
        <v>47</v>
      </c>
      <c r="E98" s="21" t="s">
        <v>47</v>
      </c>
      <c r="F98" s="21" t="s">
        <v>23</v>
      </c>
      <c r="G98" s="21" t="s">
        <v>47</v>
      </c>
      <c r="H98" s="21" t="s">
        <v>47</v>
      </c>
      <c r="I98" s="21" t="s">
        <v>23</v>
      </c>
      <c r="J98" s="21" t="s">
        <v>47</v>
      </c>
      <c r="K98" s="21" t="s">
        <v>47</v>
      </c>
      <c r="L98" s="21" t="s">
        <v>23</v>
      </c>
      <c r="M98" s="21" t="s">
        <v>56</v>
      </c>
      <c r="N98" s="21" t="s">
        <v>57</v>
      </c>
      <c r="O98" s="3"/>
      <c r="AA98" s="22" t="s">
        <v>58</v>
      </c>
      <c r="AB98" s="22" t="s">
        <v>25</v>
      </c>
      <c r="AK98" s="92" t="s">
        <v>166</v>
      </c>
    </row>
    <row r="99" spans="1:37" ht="13.5" thickTop="1" x14ac:dyDescent="0.2">
      <c r="A99" s="7" t="s">
        <v>27</v>
      </c>
      <c r="B99" s="8">
        <v>39112</v>
      </c>
      <c r="C99" s="8">
        <v>1262</v>
      </c>
      <c r="D99" s="8">
        <v>302</v>
      </c>
      <c r="E99" s="8">
        <v>63</v>
      </c>
      <c r="F99" s="8">
        <v>78</v>
      </c>
      <c r="G99" s="8">
        <v>312</v>
      </c>
      <c r="H99" s="8">
        <v>29</v>
      </c>
      <c r="I99" s="8">
        <v>90</v>
      </c>
      <c r="J99" s="8">
        <v>716</v>
      </c>
      <c r="K99" s="8">
        <v>111</v>
      </c>
      <c r="L99" s="8">
        <v>84</v>
      </c>
      <c r="M99" s="32">
        <v>10</v>
      </c>
      <c r="N99" s="32">
        <v>76</v>
      </c>
      <c r="O99" s="3"/>
      <c r="AA99" s="8">
        <v>25880</v>
      </c>
      <c r="AB99" s="9">
        <f t="shared" ref="AB99:AB110" si="16">AA99/B99</f>
        <v>0.66168950705665786</v>
      </c>
      <c r="AK99" s="93">
        <f>(0.8*C99*G99)/60</f>
        <v>5249.92</v>
      </c>
    </row>
    <row r="100" spans="1:37" x14ac:dyDescent="0.2">
      <c r="A100" s="7" t="s">
        <v>28</v>
      </c>
      <c r="B100" s="8">
        <v>29662</v>
      </c>
      <c r="C100" s="8">
        <v>1059</v>
      </c>
      <c r="D100" s="8">
        <v>277</v>
      </c>
      <c r="E100" s="8">
        <v>38</v>
      </c>
      <c r="F100" s="8">
        <v>86</v>
      </c>
      <c r="G100" s="8">
        <v>310</v>
      </c>
      <c r="H100" s="8">
        <v>19</v>
      </c>
      <c r="I100" s="8">
        <v>94</v>
      </c>
      <c r="J100" s="8">
        <v>733</v>
      </c>
      <c r="K100" s="8">
        <v>86</v>
      </c>
      <c r="L100" s="8">
        <v>88</v>
      </c>
      <c r="M100" s="8"/>
      <c r="N100" s="8"/>
      <c r="O100" s="3"/>
      <c r="AA100" s="8">
        <v>22560</v>
      </c>
      <c r="AB100" s="9">
        <f t="shared" si="16"/>
        <v>0.76056907828197695</v>
      </c>
      <c r="AK100" s="93">
        <f t="shared" ref="AK100:AK110" si="17">(0.8*C100*G100)/60</f>
        <v>4377.2</v>
      </c>
    </row>
    <row r="101" spans="1:37" x14ac:dyDescent="0.2">
      <c r="A101" s="7" t="s">
        <v>29</v>
      </c>
      <c r="B101" s="8">
        <v>36158</v>
      </c>
      <c r="C101" s="8">
        <v>1166</v>
      </c>
      <c r="D101" s="8">
        <v>242</v>
      </c>
      <c r="E101" s="8">
        <v>51</v>
      </c>
      <c r="F101" s="8">
        <v>79</v>
      </c>
      <c r="G101" s="8">
        <v>268</v>
      </c>
      <c r="H101" s="8">
        <v>38</v>
      </c>
      <c r="I101" s="8">
        <v>85</v>
      </c>
      <c r="J101" s="8">
        <v>571</v>
      </c>
      <c r="K101" s="8">
        <v>105</v>
      </c>
      <c r="L101" s="8">
        <v>81</v>
      </c>
      <c r="M101" s="8">
        <v>13</v>
      </c>
      <c r="N101" s="8">
        <v>96</v>
      </c>
      <c r="O101" s="3"/>
      <c r="AA101" s="8">
        <v>24910</v>
      </c>
      <c r="AB101" s="9">
        <f t="shared" si="16"/>
        <v>0.68892084739200177</v>
      </c>
      <c r="AK101" s="93">
        <f t="shared" si="17"/>
        <v>4166.5066666666671</v>
      </c>
    </row>
    <row r="102" spans="1:37" x14ac:dyDescent="0.2">
      <c r="A102" s="7" t="s">
        <v>30</v>
      </c>
      <c r="B102" s="8">
        <v>39253</v>
      </c>
      <c r="C102" s="8">
        <v>1308</v>
      </c>
      <c r="D102" s="8">
        <v>242</v>
      </c>
      <c r="E102" s="8">
        <v>34</v>
      </c>
      <c r="F102" s="8">
        <v>86</v>
      </c>
      <c r="G102" s="8">
        <v>301</v>
      </c>
      <c r="H102" s="8">
        <v>27</v>
      </c>
      <c r="I102" s="8">
        <v>91</v>
      </c>
      <c r="J102" s="8">
        <v>594</v>
      </c>
      <c r="K102" s="8">
        <v>90</v>
      </c>
      <c r="L102" s="8">
        <v>84</v>
      </c>
      <c r="M102" s="8">
        <v>9</v>
      </c>
      <c r="N102" s="8">
        <v>72</v>
      </c>
      <c r="O102" s="3"/>
      <c r="AA102" s="8">
        <v>24560</v>
      </c>
      <c r="AB102" s="9">
        <f t="shared" si="16"/>
        <v>0.62568466104501563</v>
      </c>
      <c r="AK102" s="93">
        <f t="shared" si="17"/>
        <v>5249.4400000000005</v>
      </c>
    </row>
    <row r="103" spans="1:37" x14ac:dyDescent="0.2">
      <c r="A103" s="7" t="s">
        <v>31</v>
      </c>
      <c r="B103" s="8">
        <v>40343</v>
      </c>
      <c r="C103" s="8">
        <v>1301</v>
      </c>
      <c r="D103" s="8">
        <v>236</v>
      </c>
      <c r="E103" s="8">
        <v>31</v>
      </c>
      <c r="F103" s="8">
        <v>82</v>
      </c>
      <c r="G103" s="8">
        <v>222</v>
      </c>
      <c r="H103" s="8">
        <v>23</v>
      </c>
      <c r="I103" s="8">
        <v>88</v>
      </c>
      <c r="J103" s="8">
        <v>509</v>
      </c>
      <c r="K103" s="8">
        <v>94</v>
      </c>
      <c r="L103" s="8">
        <v>77</v>
      </c>
      <c r="M103" s="8">
        <v>11</v>
      </c>
      <c r="N103" s="8">
        <v>83</v>
      </c>
      <c r="O103" s="3"/>
      <c r="AA103" s="8">
        <v>26090</v>
      </c>
      <c r="AB103" s="9">
        <f t="shared" si="16"/>
        <v>0.64670450883672503</v>
      </c>
      <c r="AK103" s="93">
        <f t="shared" si="17"/>
        <v>3850.9599999999996</v>
      </c>
    </row>
    <row r="104" spans="1:37" x14ac:dyDescent="0.2">
      <c r="A104" s="7" t="s">
        <v>32</v>
      </c>
      <c r="B104" s="8">
        <v>32747</v>
      </c>
      <c r="C104" s="8">
        <v>1092</v>
      </c>
      <c r="D104" s="8">
        <v>281</v>
      </c>
      <c r="E104" s="8">
        <v>87</v>
      </c>
      <c r="F104" s="8">
        <v>67</v>
      </c>
      <c r="G104" s="8">
        <v>259</v>
      </c>
      <c r="H104" s="8">
        <v>38</v>
      </c>
      <c r="I104" s="8">
        <v>85</v>
      </c>
      <c r="J104" s="8">
        <v>683</v>
      </c>
      <c r="K104" s="8">
        <v>163</v>
      </c>
      <c r="L104" s="8">
        <v>76</v>
      </c>
      <c r="M104" s="8" t="s">
        <v>62</v>
      </c>
      <c r="N104" s="8" t="s">
        <v>62</v>
      </c>
      <c r="O104" s="3"/>
      <c r="AA104" s="8">
        <v>23630</v>
      </c>
      <c r="AB104" s="9">
        <f t="shared" si="16"/>
        <v>0.72159281766268668</v>
      </c>
      <c r="AK104" s="93">
        <f t="shared" si="17"/>
        <v>3771.04</v>
      </c>
    </row>
    <row r="105" spans="1:37" x14ac:dyDescent="0.2">
      <c r="A105" s="7" t="s">
        <v>33</v>
      </c>
      <c r="B105" s="8">
        <v>33524</v>
      </c>
      <c r="C105" s="8">
        <v>1081</v>
      </c>
      <c r="D105" s="8">
        <v>295</v>
      </c>
      <c r="E105" s="8">
        <v>21</v>
      </c>
      <c r="F105" s="8">
        <v>92</v>
      </c>
      <c r="G105" s="8">
        <v>327</v>
      </c>
      <c r="H105" s="8">
        <v>15</v>
      </c>
      <c r="I105" s="8">
        <v>96</v>
      </c>
      <c r="J105" s="8">
        <v>659</v>
      </c>
      <c r="K105" s="8">
        <v>88</v>
      </c>
      <c r="L105" s="8">
        <v>87</v>
      </c>
      <c r="M105" s="8" t="s">
        <v>62</v>
      </c>
      <c r="N105" s="8" t="s">
        <v>62</v>
      </c>
      <c r="O105" s="3"/>
      <c r="AA105" s="8">
        <v>24780</v>
      </c>
      <c r="AB105" s="9">
        <f t="shared" si="16"/>
        <v>0.73917193652308799</v>
      </c>
      <c r="AK105" s="93">
        <f t="shared" si="17"/>
        <v>4713.1600000000008</v>
      </c>
    </row>
    <row r="106" spans="1:37" x14ac:dyDescent="0.2">
      <c r="A106" s="7" t="s">
        <v>34</v>
      </c>
      <c r="B106" s="8">
        <v>34140</v>
      </c>
      <c r="C106" s="8">
        <v>1101</v>
      </c>
      <c r="D106" s="8">
        <v>313</v>
      </c>
      <c r="E106" s="8">
        <v>27</v>
      </c>
      <c r="F106" s="8">
        <v>88</v>
      </c>
      <c r="G106" s="8">
        <v>399</v>
      </c>
      <c r="H106" s="8">
        <v>21</v>
      </c>
      <c r="I106" s="8">
        <v>93</v>
      </c>
      <c r="J106" s="8">
        <v>704</v>
      </c>
      <c r="K106" s="8">
        <v>103</v>
      </c>
      <c r="L106" s="8">
        <v>83</v>
      </c>
      <c r="M106" s="8" t="s">
        <v>62</v>
      </c>
      <c r="N106" s="8" t="s">
        <v>62</v>
      </c>
      <c r="O106" s="3"/>
      <c r="AA106" s="8">
        <v>25150</v>
      </c>
      <c r="AB106" s="9">
        <f t="shared" si="16"/>
        <v>0.73667252489748092</v>
      </c>
      <c r="AK106" s="93">
        <f t="shared" si="17"/>
        <v>5857.3200000000006</v>
      </c>
    </row>
    <row r="107" spans="1:37" x14ac:dyDescent="0.2">
      <c r="A107" s="7" t="s">
        <v>35</v>
      </c>
      <c r="B107" s="8">
        <v>29935</v>
      </c>
      <c r="C107" s="8">
        <v>998</v>
      </c>
      <c r="D107" s="8">
        <v>261</v>
      </c>
      <c r="E107" s="8">
        <v>21</v>
      </c>
      <c r="F107" s="8">
        <v>92</v>
      </c>
      <c r="G107" s="8">
        <v>245</v>
      </c>
      <c r="H107" s="8">
        <v>21</v>
      </c>
      <c r="I107" s="8">
        <v>92</v>
      </c>
      <c r="J107" s="8">
        <v>574</v>
      </c>
      <c r="K107" s="8">
        <v>78</v>
      </c>
      <c r="L107" s="8">
        <v>86</v>
      </c>
      <c r="M107" s="8" t="s">
        <v>62</v>
      </c>
      <c r="N107" s="8" t="s">
        <v>62</v>
      </c>
      <c r="O107" s="3"/>
      <c r="AA107" s="8">
        <v>23340</v>
      </c>
      <c r="AB107" s="9">
        <f t="shared" si="16"/>
        <v>0.77968932687489556</v>
      </c>
      <c r="AK107" s="93">
        <f t="shared" si="17"/>
        <v>3260.1333333333337</v>
      </c>
    </row>
    <row r="108" spans="1:37" x14ac:dyDescent="0.2">
      <c r="A108" s="7" t="s">
        <v>36</v>
      </c>
      <c r="B108" s="8">
        <v>30193</v>
      </c>
      <c r="C108" s="8">
        <v>974</v>
      </c>
      <c r="D108" s="8">
        <v>274</v>
      </c>
      <c r="E108" s="8">
        <v>26</v>
      </c>
      <c r="F108" s="8">
        <v>88</v>
      </c>
      <c r="G108" s="8">
        <v>285</v>
      </c>
      <c r="H108" s="8">
        <v>18</v>
      </c>
      <c r="I108" s="8">
        <v>93</v>
      </c>
      <c r="J108" s="8">
        <v>645</v>
      </c>
      <c r="K108" s="8">
        <v>73</v>
      </c>
      <c r="L108" s="8">
        <v>88</v>
      </c>
      <c r="M108" s="8" t="s">
        <v>62</v>
      </c>
      <c r="N108" s="8" t="s">
        <v>62</v>
      </c>
      <c r="O108" s="3"/>
      <c r="AA108" s="8">
        <v>24210</v>
      </c>
      <c r="AB108" s="9">
        <f t="shared" si="16"/>
        <v>0.80184148643725361</v>
      </c>
      <c r="AK108" s="93">
        <f t="shared" si="17"/>
        <v>3701.2</v>
      </c>
    </row>
    <row r="109" spans="1:37" x14ac:dyDescent="0.2">
      <c r="A109" s="7" t="s">
        <v>37</v>
      </c>
      <c r="B109" s="8">
        <v>31036</v>
      </c>
      <c r="C109" s="8">
        <v>1035</v>
      </c>
      <c r="D109" s="8">
        <v>384</v>
      </c>
      <c r="E109" s="8">
        <v>36</v>
      </c>
      <c r="F109" s="8">
        <v>90</v>
      </c>
      <c r="G109" s="8">
        <v>493</v>
      </c>
      <c r="H109" s="8">
        <v>19</v>
      </c>
      <c r="I109" s="8">
        <v>96</v>
      </c>
      <c r="J109" s="8">
        <v>678</v>
      </c>
      <c r="K109" s="8">
        <v>105</v>
      </c>
      <c r="L109" s="8">
        <v>82</v>
      </c>
      <c r="M109" s="8" t="s">
        <v>62</v>
      </c>
      <c r="N109" s="8" t="s">
        <v>62</v>
      </c>
      <c r="O109" s="3"/>
      <c r="AA109" s="8">
        <v>23370</v>
      </c>
      <c r="AB109" s="9">
        <f t="shared" si="16"/>
        <v>0.75299652017012497</v>
      </c>
      <c r="AK109" s="93">
        <f t="shared" si="17"/>
        <v>6803.4</v>
      </c>
    </row>
    <row r="110" spans="1:37" ht="13.5" thickBot="1" x14ac:dyDescent="0.25">
      <c r="A110" s="7" t="s">
        <v>38</v>
      </c>
      <c r="B110" s="8">
        <v>35479</v>
      </c>
      <c r="C110" s="8">
        <v>1144</v>
      </c>
      <c r="D110" s="8">
        <v>266</v>
      </c>
      <c r="E110" s="8">
        <v>50</v>
      </c>
      <c r="F110" s="8">
        <v>81</v>
      </c>
      <c r="G110" s="8">
        <v>351</v>
      </c>
      <c r="H110" s="8">
        <v>27</v>
      </c>
      <c r="I110" s="8">
        <v>91</v>
      </c>
      <c r="J110" s="8">
        <v>764</v>
      </c>
      <c r="K110" s="8">
        <v>153</v>
      </c>
      <c r="L110" s="8">
        <v>77</v>
      </c>
      <c r="M110" s="33" t="s">
        <v>62</v>
      </c>
      <c r="N110" s="33" t="s">
        <v>62</v>
      </c>
      <c r="AA110" s="8">
        <v>24880</v>
      </c>
      <c r="AB110" s="9">
        <f t="shared" si="16"/>
        <v>0.70125990022266693</v>
      </c>
      <c r="AK110" s="93">
        <f t="shared" si="17"/>
        <v>5353.92</v>
      </c>
    </row>
    <row r="111" spans="1:37" ht="14.25" thickTop="1" thickBot="1" x14ac:dyDescent="0.25">
      <c r="A111" s="10" t="s">
        <v>63</v>
      </c>
      <c r="B111" s="11">
        <f t="shared" ref="B111:J111" si="18">SUM(B99:B110)</f>
        <v>411582</v>
      </c>
      <c r="C111" s="11">
        <f t="shared" si="18"/>
        <v>13521</v>
      </c>
      <c r="D111" s="11">
        <f t="shared" si="18"/>
        <v>3373</v>
      </c>
      <c r="E111" s="11">
        <f>SUM(E99:E110)</f>
        <v>485</v>
      </c>
      <c r="F111" s="11">
        <f>SUM(F99:F110)</f>
        <v>1009</v>
      </c>
      <c r="G111" s="11">
        <f>SUM(G99:G110)</f>
        <v>3772</v>
      </c>
      <c r="H111" s="11">
        <f>SUM(H99:H110)</f>
        <v>295</v>
      </c>
      <c r="I111" s="11">
        <f>SUM(I99:I110)</f>
        <v>1094</v>
      </c>
      <c r="J111" s="11">
        <f t="shared" si="18"/>
        <v>7830</v>
      </c>
      <c r="K111" s="11">
        <f>SUM(K99:K110)</f>
        <v>1249</v>
      </c>
      <c r="L111" s="11">
        <f>SUM(L99:L110)</f>
        <v>993</v>
      </c>
      <c r="M111" s="11">
        <f>SUM(M99:M110)</f>
        <v>43</v>
      </c>
      <c r="N111" s="11">
        <f>SUM(N99:N110)</f>
        <v>327</v>
      </c>
      <c r="AA111" s="11">
        <f>SUM(AA99:AA110)</f>
        <v>293360</v>
      </c>
      <c r="AB111" s="31">
        <f>SUM(AB99:AB110)</f>
        <v>8.6167931154005739</v>
      </c>
      <c r="AK111" s="89"/>
    </row>
    <row r="112" spans="1:37" ht="14.25" thickTop="1" thickBot="1" x14ac:dyDescent="0.25">
      <c r="A112" s="23" t="s">
        <v>64</v>
      </c>
      <c r="B112" s="14">
        <f t="shared" ref="B112:J112" si="19">AVERAGE(B99:B110)</f>
        <v>34298.5</v>
      </c>
      <c r="C112" s="14">
        <f t="shared" si="19"/>
        <v>1126.75</v>
      </c>
      <c r="D112" s="14">
        <f t="shared" si="19"/>
        <v>281.08333333333331</v>
      </c>
      <c r="E112" s="14">
        <f>AVERAGE(E99:E110)</f>
        <v>40.416666666666664</v>
      </c>
      <c r="F112" s="14">
        <f>AVERAGE(F99:F110)</f>
        <v>84.083333333333329</v>
      </c>
      <c r="G112" s="14">
        <f>AVERAGE(G99:G110)</f>
        <v>314.33333333333331</v>
      </c>
      <c r="H112" s="14">
        <f>AVERAGE(H99:H110)</f>
        <v>24.583333333333332</v>
      </c>
      <c r="I112" s="14">
        <f>AVERAGE(I99:I110)</f>
        <v>91.166666666666671</v>
      </c>
      <c r="J112" s="14">
        <f t="shared" si="19"/>
        <v>652.5</v>
      </c>
      <c r="K112" s="14">
        <f>AVERAGE(K99:K110)</f>
        <v>104.08333333333333</v>
      </c>
      <c r="L112" s="14">
        <f>AVERAGE(L99:L110)</f>
        <v>82.75</v>
      </c>
      <c r="M112" s="14"/>
      <c r="N112" s="14"/>
      <c r="AA112" s="14">
        <f>AVERAGE(AA99:AA110)</f>
        <v>24446.666666666668</v>
      </c>
      <c r="AB112" s="19">
        <f>AVERAGE(AB99:AB110)</f>
        <v>0.71806609295004786</v>
      </c>
      <c r="AK112" s="90">
        <f>AVERAGE(AK99:AK110)</f>
        <v>4696.1833333333334</v>
      </c>
    </row>
    <row r="113" spans="1:37" ht="13.5" thickTop="1" x14ac:dyDescent="0.2"/>
    <row r="114" spans="1:37" ht="13.5" thickBot="1" x14ac:dyDescent="0.25"/>
    <row r="115" spans="1:37" ht="13.5" thickTop="1" x14ac:dyDescent="0.2">
      <c r="A115" s="28" t="s">
        <v>5</v>
      </c>
      <c r="B115" s="20" t="s">
        <v>6</v>
      </c>
      <c r="C115" s="20" t="s">
        <v>6</v>
      </c>
      <c r="D115" s="20" t="s">
        <v>45</v>
      </c>
      <c r="E115" s="20" t="s">
        <v>8</v>
      </c>
      <c r="F115" s="35" t="s">
        <v>2</v>
      </c>
      <c r="G115" s="20" t="s">
        <v>9</v>
      </c>
      <c r="H115" s="20" t="s">
        <v>10</v>
      </c>
      <c r="I115" s="35" t="s">
        <v>3</v>
      </c>
      <c r="J115" s="20" t="s">
        <v>11</v>
      </c>
      <c r="K115" s="20" t="s">
        <v>12</v>
      </c>
      <c r="L115" s="35" t="s">
        <v>13</v>
      </c>
      <c r="M115" s="20" t="s">
        <v>65</v>
      </c>
      <c r="N115" s="20" t="s">
        <v>66</v>
      </c>
      <c r="O115" s="20" t="s">
        <v>67</v>
      </c>
      <c r="P115" s="20" t="s">
        <v>68</v>
      </c>
      <c r="AA115" s="29" t="s">
        <v>54</v>
      </c>
      <c r="AB115" s="29" t="s">
        <v>17</v>
      </c>
      <c r="AK115" s="61" t="s">
        <v>165</v>
      </c>
    </row>
    <row r="116" spans="1:37" ht="13.5" thickBot="1" x14ac:dyDescent="0.25">
      <c r="A116" s="26" t="s">
        <v>69</v>
      </c>
      <c r="B116" s="21" t="s">
        <v>20</v>
      </c>
      <c r="C116" s="22" t="s">
        <v>21</v>
      </c>
      <c r="D116" s="21" t="s">
        <v>47</v>
      </c>
      <c r="E116" s="21" t="s">
        <v>47</v>
      </c>
      <c r="F116" s="36" t="s">
        <v>70</v>
      </c>
      <c r="G116" s="21" t="s">
        <v>47</v>
      </c>
      <c r="H116" s="21" t="s">
        <v>47</v>
      </c>
      <c r="I116" s="36" t="s">
        <v>70</v>
      </c>
      <c r="J116" s="21" t="s">
        <v>47</v>
      </c>
      <c r="K116" s="21" t="s">
        <v>47</v>
      </c>
      <c r="L116" s="36" t="s">
        <v>70</v>
      </c>
      <c r="M116" s="21"/>
      <c r="N116" s="21"/>
      <c r="O116" s="21"/>
      <c r="P116" s="21"/>
      <c r="AA116" s="22" t="s">
        <v>58</v>
      </c>
      <c r="AB116" s="22" t="s">
        <v>25</v>
      </c>
      <c r="AK116" s="92" t="s">
        <v>166</v>
      </c>
    </row>
    <row r="117" spans="1:37" ht="13.5" thickTop="1" x14ac:dyDescent="0.2">
      <c r="A117" s="7" t="s">
        <v>27</v>
      </c>
      <c r="B117" s="8">
        <v>34429</v>
      </c>
      <c r="C117" s="8">
        <v>1111</v>
      </c>
      <c r="D117" s="8">
        <v>249</v>
      </c>
      <c r="E117" s="8">
        <v>51</v>
      </c>
      <c r="F117" s="8">
        <v>80</v>
      </c>
      <c r="G117" s="8">
        <v>276</v>
      </c>
      <c r="H117" s="8">
        <v>30</v>
      </c>
      <c r="I117" s="8">
        <v>89</v>
      </c>
      <c r="J117" s="8">
        <v>617</v>
      </c>
      <c r="K117" s="8">
        <v>151</v>
      </c>
      <c r="L117" s="8">
        <v>75</v>
      </c>
      <c r="M117" s="34">
        <v>7.46</v>
      </c>
      <c r="N117" s="34">
        <v>7.31</v>
      </c>
      <c r="O117" s="34">
        <v>0.91200000000000003</v>
      </c>
      <c r="P117" s="34">
        <v>0.93500000000000005</v>
      </c>
      <c r="AA117" s="8">
        <v>23840</v>
      </c>
      <c r="AB117" s="9">
        <f t="shared" ref="AB117:AB128" si="20">AA117/B117</f>
        <v>0.69243951320108044</v>
      </c>
      <c r="AK117" s="93">
        <f>(0.8*C117*G117)/60</f>
        <v>4088.4800000000005</v>
      </c>
    </row>
    <row r="118" spans="1:37" x14ac:dyDescent="0.2">
      <c r="A118" s="7" t="s">
        <v>28</v>
      </c>
      <c r="B118" s="8">
        <v>38745</v>
      </c>
      <c r="C118" s="8">
        <v>1384</v>
      </c>
      <c r="D118" s="8">
        <v>286</v>
      </c>
      <c r="E118" s="8">
        <v>48</v>
      </c>
      <c r="F118" s="8">
        <v>83</v>
      </c>
      <c r="G118" s="8">
        <v>284</v>
      </c>
      <c r="H118" s="8">
        <v>25</v>
      </c>
      <c r="I118" s="8">
        <v>91</v>
      </c>
      <c r="J118" s="8">
        <v>649</v>
      </c>
      <c r="K118" s="8">
        <v>121</v>
      </c>
      <c r="L118" s="8">
        <v>81</v>
      </c>
      <c r="M118" s="34">
        <v>7.8</v>
      </c>
      <c r="N118" s="34">
        <v>7.4</v>
      </c>
      <c r="O118" s="34">
        <v>1.0289999999999999</v>
      </c>
      <c r="P118" s="34">
        <v>0.97499999999999998</v>
      </c>
      <c r="AA118" s="8">
        <v>23060</v>
      </c>
      <c r="AB118" s="9">
        <f t="shared" si="20"/>
        <v>0.59517357078332689</v>
      </c>
      <c r="AK118" s="93">
        <f t="shared" ref="AK118:AK128" si="21">(0.8*C118*G118)/60</f>
        <v>5240.7466666666669</v>
      </c>
    </row>
    <row r="119" spans="1:37" x14ac:dyDescent="0.2">
      <c r="A119" s="7" t="s">
        <v>29</v>
      </c>
      <c r="B119" s="8">
        <v>39388</v>
      </c>
      <c r="C119" s="8">
        <v>1271</v>
      </c>
      <c r="D119" s="8">
        <v>342</v>
      </c>
      <c r="E119" s="8">
        <v>50</v>
      </c>
      <c r="F119" s="8">
        <v>86</v>
      </c>
      <c r="G119" s="8">
        <v>312</v>
      </c>
      <c r="H119" s="8">
        <v>26</v>
      </c>
      <c r="I119" s="8">
        <v>92</v>
      </c>
      <c r="J119" s="8">
        <v>732</v>
      </c>
      <c r="K119" s="8">
        <v>156</v>
      </c>
      <c r="L119" s="8">
        <v>78</v>
      </c>
      <c r="M119" s="34">
        <v>7.64</v>
      </c>
      <c r="N119" s="34">
        <v>7.5</v>
      </c>
      <c r="O119" s="34">
        <v>1.2030000000000001</v>
      </c>
      <c r="P119" s="34">
        <v>1.024</v>
      </c>
      <c r="AA119" s="8">
        <v>23790</v>
      </c>
      <c r="AB119" s="9">
        <f t="shared" si="20"/>
        <v>0.60399106326800045</v>
      </c>
      <c r="AK119" s="93">
        <f t="shared" si="21"/>
        <v>5287.3600000000006</v>
      </c>
    </row>
    <row r="120" spans="1:37" x14ac:dyDescent="0.2">
      <c r="A120" s="7" t="s">
        <v>30</v>
      </c>
      <c r="B120" s="8">
        <v>35492</v>
      </c>
      <c r="C120" s="8">
        <v>1183</v>
      </c>
      <c r="D120" s="8">
        <v>251</v>
      </c>
      <c r="E120" s="8">
        <v>36</v>
      </c>
      <c r="F120" s="8">
        <v>83</v>
      </c>
      <c r="G120" s="8">
        <v>248</v>
      </c>
      <c r="H120" s="8">
        <v>16</v>
      </c>
      <c r="I120" s="8">
        <v>93</v>
      </c>
      <c r="J120" s="8">
        <v>698</v>
      </c>
      <c r="K120" s="8">
        <v>111</v>
      </c>
      <c r="L120" s="8">
        <v>84</v>
      </c>
      <c r="M120" s="34">
        <v>7.68</v>
      </c>
      <c r="N120" s="34">
        <v>7.18</v>
      </c>
      <c r="O120" s="34">
        <v>1.099</v>
      </c>
      <c r="P120" s="34">
        <v>0.97</v>
      </c>
      <c r="AA120" s="8">
        <v>22870</v>
      </c>
      <c r="AB120" s="9">
        <f t="shared" si="20"/>
        <v>0.6443705623802547</v>
      </c>
      <c r="AK120" s="93">
        <f t="shared" si="21"/>
        <v>3911.7866666666669</v>
      </c>
    </row>
    <row r="121" spans="1:37" x14ac:dyDescent="0.2">
      <c r="A121" s="7" t="s">
        <v>31</v>
      </c>
      <c r="B121" s="8">
        <v>39110</v>
      </c>
      <c r="C121" s="8">
        <v>1262</v>
      </c>
      <c r="D121" s="8">
        <v>249</v>
      </c>
      <c r="E121" s="8">
        <v>23</v>
      </c>
      <c r="F121" s="8">
        <v>91</v>
      </c>
      <c r="G121" s="8">
        <v>287</v>
      </c>
      <c r="H121" s="8">
        <v>17</v>
      </c>
      <c r="I121" s="8">
        <v>94</v>
      </c>
      <c r="J121" s="8">
        <v>671</v>
      </c>
      <c r="K121" s="8">
        <v>70</v>
      </c>
      <c r="L121" s="8">
        <v>90</v>
      </c>
      <c r="M121" s="34">
        <v>7.4</v>
      </c>
      <c r="N121" s="34">
        <v>7.26</v>
      </c>
      <c r="O121" s="34">
        <v>1.091</v>
      </c>
      <c r="P121" s="34">
        <v>0.91200000000000003</v>
      </c>
      <c r="AA121" s="8">
        <v>24350</v>
      </c>
      <c r="AB121" s="9">
        <f t="shared" si="20"/>
        <v>0.62260291485553565</v>
      </c>
      <c r="AK121" s="93">
        <f t="shared" si="21"/>
        <v>4829.2533333333331</v>
      </c>
    </row>
    <row r="122" spans="1:37" x14ac:dyDescent="0.2">
      <c r="A122" s="7" t="s">
        <v>32</v>
      </c>
      <c r="B122" s="8">
        <v>37183</v>
      </c>
      <c r="C122" s="8">
        <v>1239</v>
      </c>
      <c r="D122" s="8">
        <v>317</v>
      </c>
      <c r="E122" s="8">
        <v>39</v>
      </c>
      <c r="F122" s="8">
        <v>83</v>
      </c>
      <c r="G122" s="8">
        <v>296</v>
      </c>
      <c r="H122" s="8">
        <v>23</v>
      </c>
      <c r="I122" s="8">
        <v>92</v>
      </c>
      <c r="J122" s="8">
        <v>731</v>
      </c>
      <c r="K122" s="8">
        <v>107</v>
      </c>
      <c r="L122" s="8">
        <v>83</v>
      </c>
      <c r="M122" s="34">
        <v>7.17</v>
      </c>
      <c r="N122" s="34">
        <v>7.33</v>
      </c>
      <c r="O122" s="34">
        <v>1.0880000000000001</v>
      </c>
      <c r="P122" s="34">
        <v>1</v>
      </c>
      <c r="AA122" s="8">
        <v>23200</v>
      </c>
      <c r="AB122" s="9">
        <f t="shared" si="20"/>
        <v>0.62394104832853725</v>
      </c>
      <c r="AK122" s="93">
        <f t="shared" si="21"/>
        <v>4889.92</v>
      </c>
    </row>
    <row r="123" spans="1:37" x14ac:dyDescent="0.2">
      <c r="A123" s="7" t="s">
        <v>33</v>
      </c>
      <c r="B123" s="8">
        <v>35348</v>
      </c>
      <c r="C123" s="8">
        <v>1140</v>
      </c>
      <c r="D123" s="8">
        <v>290</v>
      </c>
      <c r="E123" s="8">
        <v>19</v>
      </c>
      <c r="F123" s="8">
        <v>93</v>
      </c>
      <c r="G123" s="8">
        <v>255</v>
      </c>
      <c r="H123" s="8">
        <v>12</v>
      </c>
      <c r="I123" s="8">
        <v>95</v>
      </c>
      <c r="J123" s="8">
        <v>630</v>
      </c>
      <c r="K123" s="8">
        <v>79</v>
      </c>
      <c r="L123" s="8">
        <v>87</v>
      </c>
      <c r="M123" s="34">
        <v>7.56</v>
      </c>
      <c r="N123" s="34">
        <v>7.52</v>
      </c>
      <c r="O123" s="34">
        <v>1.109</v>
      </c>
      <c r="P123" s="34">
        <v>0.93400000000000005</v>
      </c>
      <c r="AA123" s="8">
        <v>22550</v>
      </c>
      <c r="AB123" s="9">
        <f t="shared" si="20"/>
        <v>0.63794274074912305</v>
      </c>
      <c r="AK123" s="93">
        <f t="shared" si="21"/>
        <v>3876</v>
      </c>
    </row>
    <row r="124" spans="1:37" x14ac:dyDescent="0.2">
      <c r="A124" s="7" t="s">
        <v>34</v>
      </c>
      <c r="B124" s="8">
        <v>33175</v>
      </c>
      <c r="C124" s="8">
        <v>1070</v>
      </c>
      <c r="D124" s="8">
        <v>298</v>
      </c>
      <c r="E124" s="8">
        <v>14</v>
      </c>
      <c r="F124" s="8">
        <v>95</v>
      </c>
      <c r="G124" s="8">
        <v>260</v>
      </c>
      <c r="H124" s="8">
        <v>13</v>
      </c>
      <c r="I124" s="8">
        <v>95</v>
      </c>
      <c r="J124" s="8">
        <v>607</v>
      </c>
      <c r="K124" s="8">
        <v>77</v>
      </c>
      <c r="L124" s="8">
        <v>87</v>
      </c>
      <c r="M124" s="34">
        <v>7.56</v>
      </c>
      <c r="N124" s="34">
        <v>7.43</v>
      </c>
      <c r="O124" s="34">
        <v>1.048</v>
      </c>
      <c r="P124" s="34">
        <v>0.99299999999999999</v>
      </c>
      <c r="AA124" s="8">
        <v>23480</v>
      </c>
      <c r="AB124" s="9">
        <f t="shared" si="20"/>
        <v>0.70776186887716652</v>
      </c>
      <c r="AK124" s="93">
        <f t="shared" si="21"/>
        <v>3709.3333333333335</v>
      </c>
    </row>
    <row r="125" spans="1:37" x14ac:dyDescent="0.2">
      <c r="A125" s="7" t="s">
        <v>35</v>
      </c>
      <c r="B125" s="8">
        <v>32806</v>
      </c>
      <c r="C125" s="8">
        <v>1094</v>
      </c>
      <c r="D125" s="8">
        <v>247</v>
      </c>
      <c r="E125" s="8">
        <v>14</v>
      </c>
      <c r="F125" s="8">
        <v>94</v>
      </c>
      <c r="G125" s="8">
        <v>268</v>
      </c>
      <c r="H125" s="8">
        <v>13</v>
      </c>
      <c r="I125" s="8">
        <v>95</v>
      </c>
      <c r="J125" s="8">
        <v>668</v>
      </c>
      <c r="K125" s="8">
        <v>53</v>
      </c>
      <c r="L125" s="8">
        <v>91</v>
      </c>
      <c r="M125" s="34">
        <v>7.53</v>
      </c>
      <c r="N125" s="34">
        <v>7.43</v>
      </c>
      <c r="O125" s="34">
        <v>1.0529999999999999</v>
      </c>
      <c r="P125" s="34">
        <v>0.90500000000000003</v>
      </c>
      <c r="AA125" s="8">
        <v>22610</v>
      </c>
      <c r="AB125" s="9">
        <f t="shared" si="20"/>
        <v>0.68920319453758461</v>
      </c>
      <c r="AK125" s="93">
        <f t="shared" si="21"/>
        <v>3909.2266666666669</v>
      </c>
    </row>
    <row r="126" spans="1:37" x14ac:dyDescent="0.2">
      <c r="A126" s="7" t="s">
        <v>36</v>
      </c>
      <c r="B126" s="8">
        <v>39015</v>
      </c>
      <c r="C126" s="8">
        <v>1259</v>
      </c>
      <c r="D126" s="8">
        <v>249</v>
      </c>
      <c r="E126" s="8">
        <v>21</v>
      </c>
      <c r="F126" s="8">
        <v>91</v>
      </c>
      <c r="G126" s="8">
        <v>247</v>
      </c>
      <c r="H126" s="8">
        <v>19</v>
      </c>
      <c r="I126" s="8">
        <v>92</v>
      </c>
      <c r="J126" s="8">
        <v>635</v>
      </c>
      <c r="K126" s="8">
        <v>92</v>
      </c>
      <c r="L126" s="8">
        <v>85</v>
      </c>
      <c r="M126" s="34">
        <v>7.53</v>
      </c>
      <c r="N126" s="34">
        <v>7.35</v>
      </c>
      <c r="O126" s="34">
        <v>1.087</v>
      </c>
      <c r="P126" s="34">
        <v>0.89800000000000002</v>
      </c>
      <c r="AA126" s="8">
        <v>24040</v>
      </c>
      <c r="AB126" s="9">
        <f t="shared" si="20"/>
        <v>0.61617326669229788</v>
      </c>
      <c r="AK126" s="93">
        <f t="shared" si="21"/>
        <v>4146.3066666666673</v>
      </c>
    </row>
    <row r="127" spans="1:37" x14ac:dyDescent="0.2">
      <c r="A127" s="7" t="s">
        <v>37</v>
      </c>
      <c r="B127" s="8">
        <v>43454</v>
      </c>
      <c r="C127" s="8">
        <v>1448</v>
      </c>
      <c r="D127" s="8">
        <v>250</v>
      </c>
      <c r="E127" s="8">
        <v>15</v>
      </c>
      <c r="F127" s="8">
        <v>92</v>
      </c>
      <c r="G127" s="8">
        <v>184</v>
      </c>
      <c r="H127" s="8">
        <v>9</v>
      </c>
      <c r="I127" s="8">
        <v>95</v>
      </c>
      <c r="J127" s="8">
        <v>482</v>
      </c>
      <c r="K127" s="8">
        <v>42</v>
      </c>
      <c r="L127" s="8">
        <v>91</v>
      </c>
      <c r="M127" s="34">
        <v>7.44</v>
      </c>
      <c r="N127" s="34">
        <v>7.4</v>
      </c>
      <c r="O127" s="34">
        <v>0.94199999999999995</v>
      </c>
      <c r="P127" s="34">
        <v>0.68799999999999994</v>
      </c>
      <c r="AA127" s="8">
        <v>22940</v>
      </c>
      <c r="AB127" s="9">
        <f t="shared" si="20"/>
        <v>0.52791457633359418</v>
      </c>
      <c r="AK127" s="93">
        <f t="shared" si="21"/>
        <v>3552.4266666666667</v>
      </c>
    </row>
    <row r="128" spans="1:37" ht="13.5" thickBot="1" x14ac:dyDescent="0.25">
      <c r="A128" s="7" t="s">
        <v>38</v>
      </c>
      <c r="B128" s="8">
        <v>37711</v>
      </c>
      <c r="C128" s="8">
        <v>1216</v>
      </c>
      <c r="D128" s="8">
        <v>185</v>
      </c>
      <c r="E128" s="8">
        <v>12</v>
      </c>
      <c r="F128" s="8">
        <v>94</v>
      </c>
      <c r="G128" s="8">
        <v>189</v>
      </c>
      <c r="H128" s="8">
        <v>10</v>
      </c>
      <c r="I128" s="8">
        <v>95</v>
      </c>
      <c r="J128" s="8">
        <v>636</v>
      </c>
      <c r="K128" s="8">
        <v>65</v>
      </c>
      <c r="L128" s="8">
        <v>90</v>
      </c>
      <c r="M128" s="34">
        <v>7.41</v>
      </c>
      <c r="N128" s="34">
        <v>7.38</v>
      </c>
      <c r="O128" s="34">
        <v>1.0620000000000001</v>
      </c>
      <c r="P128" s="34">
        <v>0.80900000000000005</v>
      </c>
      <c r="AA128" s="8">
        <v>23080</v>
      </c>
      <c r="AB128" s="9">
        <f t="shared" si="20"/>
        <v>0.61202301715679774</v>
      </c>
      <c r="AK128" s="93">
        <f t="shared" si="21"/>
        <v>3064.32</v>
      </c>
    </row>
    <row r="129" spans="1:37" ht="14.25" thickTop="1" thickBot="1" x14ac:dyDescent="0.25">
      <c r="A129" s="10" t="s">
        <v>71</v>
      </c>
      <c r="B129" s="11">
        <f t="shared" ref="B129:J129" si="22">SUM(B117:B128)</f>
        <v>445856</v>
      </c>
      <c r="C129" s="11">
        <f t="shared" si="22"/>
        <v>14677</v>
      </c>
      <c r="D129" s="11">
        <f t="shared" si="22"/>
        <v>3213</v>
      </c>
      <c r="E129" s="11">
        <f>SUM(E117:E128)</f>
        <v>342</v>
      </c>
      <c r="F129" s="11">
        <f>SUM(F117:F128)</f>
        <v>1065</v>
      </c>
      <c r="G129" s="11">
        <f>SUM(G117:G128)</f>
        <v>3106</v>
      </c>
      <c r="H129" s="11">
        <f>SUM(H117:H128)</f>
        <v>213</v>
      </c>
      <c r="I129" s="11">
        <f>SUM(I117:I128)</f>
        <v>1118</v>
      </c>
      <c r="J129" s="11">
        <f t="shared" si="22"/>
        <v>7756</v>
      </c>
      <c r="K129" s="11">
        <f t="shared" ref="K129:P129" si="23">SUM(K117:K128)</f>
        <v>1124</v>
      </c>
      <c r="L129" s="11">
        <f t="shared" si="23"/>
        <v>1022</v>
      </c>
      <c r="M129" s="31">
        <f t="shared" si="23"/>
        <v>90.179999999999993</v>
      </c>
      <c r="N129" s="31">
        <f t="shared" si="23"/>
        <v>88.49</v>
      </c>
      <c r="O129" s="31">
        <f t="shared" si="23"/>
        <v>12.723000000000001</v>
      </c>
      <c r="P129" s="31">
        <f t="shared" si="23"/>
        <v>11.042999999999999</v>
      </c>
      <c r="AA129" s="11">
        <f>SUM(AA117:AA128)</f>
        <v>279810</v>
      </c>
      <c r="AB129" s="31">
        <f>SUM(AB117:AB128)</f>
        <v>7.573537337163299</v>
      </c>
      <c r="AK129" s="89"/>
    </row>
    <row r="130" spans="1:37" ht="14.25" thickTop="1" thickBot="1" x14ac:dyDescent="0.25">
      <c r="A130" s="23" t="s">
        <v>72</v>
      </c>
      <c r="B130" s="14">
        <f t="shared" ref="B130:J130" si="24">AVERAGE(B117:B128)</f>
        <v>37154.666666666664</v>
      </c>
      <c r="C130" s="14">
        <f t="shared" si="24"/>
        <v>1223.0833333333333</v>
      </c>
      <c r="D130" s="14">
        <f t="shared" si="24"/>
        <v>267.75</v>
      </c>
      <c r="E130" s="14">
        <f>AVERAGE(E117:E128)</f>
        <v>28.5</v>
      </c>
      <c r="F130" s="14">
        <f>AVERAGE(F117:F128)</f>
        <v>88.75</v>
      </c>
      <c r="G130" s="14">
        <f>AVERAGE(G117:G128)</f>
        <v>258.83333333333331</v>
      </c>
      <c r="H130" s="14">
        <f>AVERAGE(H117:H128)</f>
        <v>17.75</v>
      </c>
      <c r="I130" s="14">
        <f>AVERAGE(I117:I128)</f>
        <v>93.166666666666671</v>
      </c>
      <c r="J130" s="14">
        <f t="shared" si="24"/>
        <v>646.33333333333337</v>
      </c>
      <c r="K130" s="14">
        <f t="shared" ref="K130:P130" si="25">AVERAGE(K117:K128)</f>
        <v>93.666666666666671</v>
      </c>
      <c r="L130" s="14">
        <f t="shared" si="25"/>
        <v>85.166666666666671</v>
      </c>
      <c r="M130" s="19">
        <f t="shared" si="25"/>
        <v>7.5149999999999997</v>
      </c>
      <c r="N130" s="19">
        <f t="shared" si="25"/>
        <v>7.3741666666666665</v>
      </c>
      <c r="O130" s="19">
        <f t="shared" si="25"/>
        <v>1.0602500000000001</v>
      </c>
      <c r="P130" s="19">
        <f t="shared" si="25"/>
        <v>0.9202499999999999</v>
      </c>
      <c r="AA130" s="14">
        <f>AVERAGE(AA117:AA128)</f>
        <v>23317.5</v>
      </c>
      <c r="AB130" s="19">
        <f>AVERAGE(AB117:AB128)</f>
        <v>0.63112811143027492</v>
      </c>
      <c r="AK130" s="90">
        <f>AVERAGE(AK117:AK128)</f>
        <v>4208.7633333333342</v>
      </c>
    </row>
    <row r="131" spans="1:37" ht="13.5" thickTop="1" x14ac:dyDescent="0.2"/>
    <row r="132" spans="1:37" ht="13.5" thickBot="1" x14ac:dyDescent="0.25"/>
    <row r="133" spans="1:37" ht="13.5" thickTop="1" x14ac:dyDescent="0.2">
      <c r="A133" s="28" t="s">
        <v>5</v>
      </c>
      <c r="B133" s="20" t="s">
        <v>6</v>
      </c>
      <c r="C133" s="20" t="s">
        <v>6</v>
      </c>
      <c r="D133" s="20" t="s">
        <v>45</v>
      </c>
      <c r="E133" s="20" t="s">
        <v>8</v>
      </c>
      <c r="F133" s="35" t="s">
        <v>2</v>
      </c>
      <c r="G133" s="20" t="s">
        <v>9</v>
      </c>
      <c r="H133" s="20" t="s">
        <v>10</v>
      </c>
      <c r="I133" s="35" t="s">
        <v>3</v>
      </c>
      <c r="J133" s="20" t="s">
        <v>11</v>
      </c>
      <c r="K133" s="20" t="s">
        <v>12</v>
      </c>
      <c r="L133" s="35" t="s">
        <v>13</v>
      </c>
      <c r="M133" s="20" t="s">
        <v>65</v>
      </c>
      <c r="N133" s="20" t="s">
        <v>66</v>
      </c>
      <c r="O133" s="20" t="s">
        <v>67</v>
      </c>
      <c r="P133" s="20" t="s">
        <v>68</v>
      </c>
      <c r="AA133" s="29" t="s">
        <v>54</v>
      </c>
      <c r="AB133" s="29" t="s">
        <v>17</v>
      </c>
      <c r="AK133" s="61" t="s">
        <v>165</v>
      </c>
    </row>
    <row r="134" spans="1:37" ht="13.5" thickBot="1" x14ac:dyDescent="0.25">
      <c r="A134" s="26" t="s">
        <v>73</v>
      </c>
      <c r="B134" s="21" t="s">
        <v>20</v>
      </c>
      <c r="C134" s="22" t="s">
        <v>21</v>
      </c>
      <c r="D134" s="21" t="s">
        <v>47</v>
      </c>
      <c r="E134" s="21" t="s">
        <v>47</v>
      </c>
      <c r="F134" s="36" t="s">
        <v>70</v>
      </c>
      <c r="G134" s="21" t="s">
        <v>47</v>
      </c>
      <c r="H134" s="21" t="s">
        <v>47</v>
      </c>
      <c r="I134" s="36" t="s">
        <v>70</v>
      </c>
      <c r="J134" s="21" t="s">
        <v>47</v>
      </c>
      <c r="K134" s="21" t="s">
        <v>47</v>
      </c>
      <c r="L134" s="36" t="s">
        <v>70</v>
      </c>
      <c r="M134" s="21"/>
      <c r="N134" s="21"/>
      <c r="O134" s="21"/>
      <c r="P134" s="21"/>
      <c r="AA134" s="22" t="s">
        <v>58</v>
      </c>
      <c r="AB134" s="22" t="s">
        <v>25</v>
      </c>
      <c r="AK134" s="92" t="s">
        <v>166</v>
      </c>
    </row>
    <row r="135" spans="1:37" ht="13.5" thickTop="1" x14ac:dyDescent="0.2">
      <c r="A135" s="7" t="s">
        <v>27</v>
      </c>
      <c r="B135" s="8">
        <v>37529</v>
      </c>
      <c r="C135" s="8">
        <v>1211</v>
      </c>
      <c r="D135" s="8">
        <v>212</v>
      </c>
      <c r="E135" s="8">
        <v>16</v>
      </c>
      <c r="F135" s="8">
        <v>93</v>
      </c>
      <c r="G135" s="8">
        <v>214</v>
      </c>
      <c r="H135" s="8">
        <v>9</v>
      </c>
      <c r="I135" s="8">
        <v>96</v>
      </c>
      <c r="J135" s="8">
        <v>624</v>
      </c>
      <c r="K135" s="8">
        <v>66</v>
      </c>
      <c r="L135" s="8">
        <v>89</v>
      </c>
      <c r="M135" s="34">
        <v>7.6</v>
      </c>
      <c r="N135" s="34">
        <v>7.37</v>
      </c>
      <c r="O135" s="34">
        <v>1.052</v>
      </c>
      <c r="P135" s="34">
        <v>0.89400000000000002</v>
      </c>
      <c r="AA135" s="8">
        <v>25480</v>
      </c>
      <c r="AB135" s="9">
        <f t="shared" ref="AB135:AB146" si="26">AA135/B135</f>
        <v>0.67894161848170753</v>
      </c>
      <c r="AK135" s="93">
        <f>(0.8*C135*G135)/60</f>
        <v>3455.3866666666668</v>
      </c>
    </row>
    <row r="136" spans="1:37" x14ac:dyDescent="0.2">
      <c r="A136" s="7" t="s">
        <v>28</v>
      </c>
      <c r="B136" s="8">
        <v>31941</v>
      </c>
      <c r="C136" s="8">
        <v>1101</v>
      </c>
      <c r="D136" s="8">
        <v>236</v>
      </c>
      <c r="E136" s="8">
        <v>39</v>
      </c>
      <c r="F136" s="8">
        <v>80</v>
      </c>
      <c r="G136" s="8">
        <v>273</v>
      </c>
      <c r="H136" s="8">
        <v>19</v>
      </c>
      <c r="I136" s="8">
        <v>92</v>
      </c>
      <c r="J136" s="8">
        <v>683</v>
      </c>
      <c r="K136" s="8">
        <v>109</v>
      </c>
      <c r="L136" s="8">
        <v>82</v>
      </c>
      <c r="M136" s="34">
        <v>7.51</v>
      </c>
      <c r="N136" s="34">
        <v>7.26</v>
      </c>
      <c r="O136" s="34">
        <v>1.0129999999999999</v>
      </c>
      <c r="P136" s="34">
        <v>0.93400000000000005</v>
      </c>
      <c r="AA136" s="8">
        <v>21620</v>
      </c>
      <c r="AB136" s="9">
        <f t="shared" si="26"/>
        <v>0.67687298456529221</v>
      </c>
      <c r="AK136" s="93">
        <f t="shared" ref="AK136:AK146" si="27">(0.8*C136*G136)/60</f>
        <v>4007.6400000000003</v>
      </c>
    </row>
    <row r="137" spans="1:37" x14ac:dyDescent="0.2">
      <c r="A137" s="7" t="s">
        <v>29</v>
      </c>
      <c r="B137" s="8">
        <v>41549</v>
      </c>
      <c r="C137" s="8">
        <v>1340</v>
      </c>
      <c r="D137" s="8">
        <v>239</v>
      </c>
      <c r="E137" s="8">
        <v>42</v>
      </c>
      <c r="F137" s="8">
        <v>83</v>
      </c>
      <c r="G137" s="8">
        <v>349</v>
      </c>
      <c r="H137" s="8">
        <v>14</v>
      </c>
      <c r="I137" s="8">
        <v>96</v>
      </c>
      <c r="J137" s="8">
        <v>922</v>
      </c>
      <c r="K137" s="8">
        <v>97</v>
      </c>
      <c r="L137" s="8">
        <v>88</v>
      </c>
      <c r="M137" s="34">
        <v>7.59</v>
      </c>
      <c r="N137" s="34">
        <v>7.35</v>
      </c>
      <c r="O137" s="34">
        <v>1.042</v>
      </c>
      <c r="P137" s="34">
        <v>0.873</v>
      </c>
      <c r="AA137" s="8">
        <v>23710</v>
      </c>
      <c r="AB137" s="9">
        <f t="shared" si="26"/>
        <v>0.57065151989217555</v>
      </c>
      <c r="AK137" s="93">
        <f t="shared" si="27"/>
        <v>6235.4666666666662</v>
      </c>
    </row>
    <row r="138" spans="1:37" x14ac:dyDescent="0.2">
      <c r="A138" s="7" t="s">
        <v>30</v>
      </c>
      <c r="B138" s="8">
        <v>36912</v>
      </c>
      <c r="C138" s="8">
        <v>1230</v>
      </c>
      <c r="D138" s="8">
        <v>203</v>
      </c>
      <c r="E138" s="8">
        <v>31</v>
      </c>
      <c r="F138" s="8">
        <v>85</v>
      </c>
      <c r="G138" s="8">
        <v>266</v>
      </c>
      <c r="H138" s="8">
        <v>13</v>
      </c>
      <c r="I138" s="8">
        <v>95</v>
      </c>
      <c r="J138" s="8">
        <v>615</v>
      </c>
      <c r="K138" s="8">
        <v>62</v>
      </c>
      <c r="L138" s="8">
        <v>90</v>
      </c>
      <c r="M138" s="34">
        <v>7.35</v>
      </c>
      <c r="N138" s="34">
        <v>7.33</v>
      </c>
      <c r="O138" s="34">
        <v>0.98799999999999999</v>
      </c>
      <c r="P138" s="34">
        <v>0.79100000000000004</v>
      </c>
      <c r="AA138" s="8">
        <v>23620</v>
      </c>
      <c r="AB138" s="9">
        <f t="shared" si="26"/>
        <v>0.63990030342436066</v>
      </c>
      <c r="AK138" s="93">
        <f t="shared" si="27"/>
        <v>4362.3999999999996</v>
      </c>
    </row>
    <row r="139" spans="1:37" x14ac:dyDescent="0.2">
      <c r="A139" s="7" t="s">
        <v>31</v>
      </c>
      <c r="B139" s="8">
        <v>41988</v>
      </c>
      <c r="C139" s="8">
        <v>1354</v>
      </c>
      <c r="D139" s="8">
        <v>220</v>
      </c>
      <c r="E139" s="8">
        <v>35</v>
      </c>
      <c r="F139" s="8">
        <v>83</v>
      </c>
      <c r="G139" s="8">
        <v>321</v>
      </c>
      <c r="H139" s="8">
        <v>16</v>
      </c>
      <c r="I139" s="8">
        <v>95</v>
      </c>
      <c r="J139" s="8">
        <v>694</v>
      </c>
      <c r="K139" s="8">
        <v>83</v>
      </c>
      <c r="L139" s="8">
        <v>88</v>
      </c>
      <c r="M139" s="34">
        <v>7.44</v>
      </c>
      <c r="N139" s="34">
        <v>7.33</v>
      </c>
      <c r="O139" s="34">
        <v>0.97399999999999998</v>
      </c>
      <c r="P139" s="34">
        <v>0.79600000000000004</v>
      </c>
      <c r="AA139" s="8">
        <v>25380</v>
      </c>
      <c r="AB139" s="9">
        <f t="shared" si="26"/>
        <v>0.60445841669048295</v>
      </c>
      <c r="AK139" s="93">
        <f t="shared" si="27"/>
        <v>5795.12</v>
      </c>
    </row>
    <row r="140" spans="1:37" x14ac:dyDescent="0.2">
      <c r="A140" s="7" t="s">
        <v>32</v>
      </c>
      <c r="B140" s="8">
        <v>39750</v>
      </c>
      <c r="C140" s="8">
        <v>1325</v>
      </c>
      <c r="D140" s="8">
        <v>202</v>
      </c>
      <c r="E140" s="8">
        <v>27</v>
      </c>
      <c r="F140" s="8">
        <v>85</v>
      </c>
      <c r="G140" s="8">
        <v>327</v>
      </c>
      <c r="H140" s="8">
        <v>15</v>
      </c>
      <c r="I140" s="8">
        <v>95</v>
      </c>
      <c r="J140" s="8">
        <v>744</v>
      </c>
      <c r="K140" s="8">
        <v>85</v>
      </c>
      <c r="L140" s="8">
        <v>87</v>
      </c>
      <c r="M140" s="34">
        <v>7.48</v>
      </c>
      <c r="N140" s="34">
        <v>7.38</v>
      </c>
      <c r="O140" s="34">
        <v>1.038</v>
      </c>
      <c r="P140" s="34">
        <v>0.90600000000000003</v>
      </c>
      <c r="AA140" s="8">
        <v>24830</v>
      </c>
      <c r="AB140" s="9">
        <f t="shared" si="26"/>
        <v>0.62465408805031442</v>
      </c>
      <c r="AK140" s="93">
        <f t="shared" si="27"/>
        <v>5777</v>
      </c>
    </row>
    <row r="141" spans="1:37" x14ac:dyDescent="0.2">
      <c r="A141" s="7" t="s">
        <v>33</v>
      </c>
      <c r="B141" s="8">
        <v>44376</v>
      </c>
      <c r="C141" s="8">
        <v>1431</v>
      </c>
      <c r="D141" s="8">
        <v>192</v>
      </c>
      <c r="E141" s="8">
        <v>46</v>
      </c>
      <c r="F141" s="8">
        <v>73</v>
      </c>
      <c r="G141" s="8">
        <v>255</v>
      </c>
      <c r="H141" s="8">
        <v>24</v>
      </c>
      <c r="I141" s="8">
        <v>90</v>
      </c>
      <c r="J141" s="8">
        <v>577</v>
      </c>
      <c r="K141" s="8">
        <v>121</v>
      </c>
      <c r="L141" s="8">
        <v>78</v>
      </c>
      <c r="M141" s="34">
        <v>7.3</v>
      </c>
      <c r="N141" s="34">
        <v>7.38</v>
      </c>
      <c r="O141" s="34">
        <v>0.96199999999999997</v>
      </c>
      <c r="P141" s="34">
        <v>0.93799999999999994</v>
      </c>
      <c r="AA141" s="8">
        <v>13780</v>
      </c>
      <c r="AB141" s="9">
        <f t="shared" si="26"/>
        <v>0.31052821344871101</v>
      </c>
      <c r="AK141" s="93">
        <f t="shared" si="27"/>
        <v>4865.3999999999996</v>
      </c>
    </row>
    <row r="142" spans="1:37" x14ac:dyDescent="0.2">
      <c r="A142" s="7" t="s">
        <v>34</v>
      </c>
      <c r="B142" s="8">
        <v>44254</v>
      </c>
      <c r="C142" s="8">
        <v>1428</v>
      </c>
      <c r="D142" s="8">
        <v>147</v>
      </c>
      <c r="E142" s="8">
        <v>30</v>
      </c>
      <c r="F142" s="8">
        <v>79</v>
      </c>
      <c r="G142" s="8">
        <v>278</v>
      </c>
      <c r="H142" s="8">
        <v>14</v>
      </c>
      <c r="I142" s="8">
        <v>95</v>
      </c>
      <c r="J142" s="8">
        <v>571</v>
      </c>
      <c r="K142" s="8">
        <v>118</v>
      </c>
      <c r="L142" s="8">
        <v>79</v>
      </c>
      <c r="M142" s="34">
        <v>7.23</v>
      </c>
      <c r="N142" s="34">
        <v>7.3</v>
      </c>
      <c r="O142" s="34">
        <v>1.2809999999999999</v>
      </c>
      <c r="P142" s="34">
        <v>0.90700000000000003</v>
      </c>
      <c r="AA142" s="8">
        <v>12346</v>
      </c>
      <c r="AB142" s="9">
        <f t="shared" si="26"/>
        <v>0.2789804311474669</v>
      </c>
      <c r="AK142" s="93">
        <f t="shared" si="27"/>
        <v>5293.12</v>
      </c>
    </row>
    <row r="143" spans="1:37" x14ac:dyDescent="0.2">
      <c r="A143" s="7" t="s">
        <v>35</v>
      </c>
      <c r="B143" s="8">
        <v>44949</v>
      </c>
      <c r="C143" s="8">
        <v>1498</v>
      </c>
      <c r="D143" s="8">
        <v>184</v>
      </c>
      <c r="E143" s="8">
        <v>43</v>
      </c>
      <c r="F143" s="8">
        <v>72</v>
      </c>
      <c r="G143" s="8">
        <v>228</v>
      </c>
      <c r="H143" s="8">
        <v>14</v>
      </c>
      <c r="I143" s="8">
        <v>94</v>
      </c>
      <c r="J143" s="8">
        <v>455</v>
      </c>
      <c r="K143" s="8">
        <v>80</v>
      </c>
      <c r="L143" s="8">
        <v>82</v>
      </c>
      <c r="M143" s="34">
        <v>7.26</v>
      </c>
      <c r="N143" s="34">
        <v>7.39</v>
      </c>
      <c r="O143" s="34">
        <v>0.89100000000000001</v>
      </c>
      <c r="P143" s="34">
        <v>0.83599999999999997</v>
      </c>
      <c r="AA143" s="8">
        <v>12069</v>
      </c>
      <c r="AB143" s="9">
        <f t="shared" si="26"/>
        <v>0.26850430487886273</v>
      </c>
      <c r="AK143" s="93">
        <f t="shared" si="27"/>
        <v>4553.92</v>
      </c>
    </row>
    <row r="144" spans="1:37" x14ac:dyDescent="0.2">
      <c r="A144" s="7" t="s">
        <v>36</v>
      </c>
      <c r="B144" s="8">
        <v>47941</v>
      </c>
      <c r="C144" s="8">
        <v>1546</v>
      </c>
      <c r="D144" s="8">
        <v>176</v>
      </c>
      <c r="E144" s="8">
        <v>33</v>
      </c>
      <c r="F144" s="8">
        <v>81</v>
      </c>
      <c r="G144" s="8">
        <v>242</v>
      </c>
      <c r="H144" s="8">
        <v>13</v>
      </c>
      <c r="I144" s="8">
        <v>95</v>
      </c>
      <c r="J144" s="8">
        <v>536</v>
      </c>
      <c r="K144" s="8">
        <v>98</v>
      </c>
      <c r="L144" s="8">
        <v>82</v>
      </c>
      <c r="M144" s="34">
        <v>7.17</v>
      </c>
      <c r="N144" s="34">
        <v>7.23</v>
      </c>
      <c r="O144" s="34">
        <v>0.96699999999999997</v>
      </c>
      <c r="P144" s="34">
        <v>0.80200000000000005</v>
      </c>
      <c r="AA144" s="8">
        <v>12111</v>
      </c>
      <c r="AB144" s="9">
        <f t="shared" si="26"/>
        <v>0.25262301579024216</v>
      </c>
      <c r="AK144" s="93">
        <f t="shared" si="27"/>
        <v>4988.4266666666672</v>
      </c>
    </row>
    <row r="145" spans="1:37" x14ac:dyDescent="0.2">
      <c r="A145" s="7" t="s">
        <v>37</v>
      </c>
      <c r="B145" s="8">
        <v>41513</v>
      </c>
      <c r="C145" s="8">
        <v>1384</v>
      </c>
      <c r="D145" s="8">
        <v>236</v>
      </c>
      <c r="E145" s="8">
        <v>46</v>
      </c>
      <c r="F145" s="8">
        <v>80</v>
      </c>
      <c r="G145" s="8">
        <v>281</v>
      </c>
      <c r="H145" s="8">
        <v>18</v>
      </c>
      <c r="I145" s="8">
        <v>94</v>
      </c>
      <c r="J145" s="8">
        <v>598</v>
      </c>
      <c r="K145" s="8">
        <v>98</v>
      </c>
      <c r="L145" s="8">
        <v>84</v>
      </c>
      <c r="M145" s="34">
        <v>7.24</v>
      </c>
      <c r="N145" s="34">
        <v>7.18</v>
      </c>
      <c r="O145" s="34">
        <v>0.96899999999999997</v>
      </c>
      <c r="P145" s="34">
        <v>0.72799999999999998</v>
      </c>
      <c r="AA145" s="8">
        <v>11182</v>
      </c>
      <c r="AB145" s="9">
        <f t="shared" si="26"/>
        <v>0.26936140486112786</v>
      </c>
      <c r="AK145" s="93">
        <f t="shared" si="27"/>
        <v>5185.3866666666672</v>
      </c>
    </row>
    <row r="146" spans="1:37" ht="13.5" thickBot="1" x14ac:dyDescent="0.25">
      <c r="A146" s="7" t="s">
        <v>38</v>
      </c>
      <c r="B146" s="8">
        <v>43240</v>
      </c>
      <c r="C146" s="8">
        <v>1395</v>
      </c>
      <c r="D146" s="8">
        <v>202</v>
      </c>
      <c r="E146" s="8">
        <v>33</v>
      </c>
      <c r="F146" s="8">
        <v>83</v>
      </c>
      <c r="G146" s="8">
        <v>265</v>
      </c>
      <c r="H146" s="8">
        <v>17</v>
      </c>
      <c r="I146" s="8">
        <v>93</v>
      </c>
      <c r="J146" s="8">
        <v>596</v>
      </c>
      <c r="K146" s="8">
        <v>95</v>
      </c>
      <c r="L146" s="8">
        <v>84</v>
      </c>
      <c r="M146" s="34">
        <v>7.22</v>
      </c>
      <c r="N146" s="34">
        <v>7.13</v>
      </c>
      <c r="O146" s="34">
        <v>0.97099999999999997</v>
      </c>
      <c r="P146" s="34">
        <v>0.81</v>
      </c>
      <c r="AA146" s="8">
        <v>11481</v>
      </c>
      <c r="AB146" s="9">
        <f t="shared" si="26"/>
        <v>0.26551803885291397</v>
      </c>
      <c r="AK146" s="93">
        <f t="shared" si="27"/>
        <v>4929</v>
      </c>
    </row>
    <row r="147" spans="1:37" ht="14.25" thickTop="1" thickBot="1" x14ac:dyDescent="0.25">
      <c r="A147" s="10" t="s">
        <v>74</v>
      </c>
      <c r="B147" s="11">
        <f t="shared" ref="B147:P147" si="28">SUM(B135:B146)</f>
        <v>495942</v>
      </c>
      <c r="C147" s="11">
        <f t="shared" si="28"/>
        <v>16243</v>
      </c>
      <c r="D147" s="11">
        <f t="shared" si="28"/>
        <v>2449</v>
      </c>
      <c r="E147" s="11">
        <f>SUM(E135:E146)</f>
        <v>421</v>
      </c>
      <c r="F147" s="11">
        <f>SUM(F135:F146)</f>
        <v>977</v>
      </c>
      <c r="G147" s="11">
        <f>SUM(G135:G146)</f>
        <v>3299</v>
      </c>
      <c r="H147" s="11">
        <f>SUM(H135:H146)</f>
        <v>186</v>
      </c>
      <c r="I147" s="11">
        <f>SUM(I135:I146)</f>
        <v>1130</v>
      </c>
      <c r="J147" s="11">
        <f t="shared" si="28"/>
        <v>7615</v>
      </c>
      <c r="K147" s="11">
        <f>SUM(K135:K146)</f>
        <v>1112</v>
      </c>
      <c r="L147" s="11">
        <f>SUM(L135:L146)</f>
        <v>1013</v>
      </c>
      <c r="M147" s="31">
        <f t="shared" si="28"/>
        <v>88.39</v>
      </c>
      <c r="N147" s="31">
        <f t="shared" si="28"/>
        <v>87.63</v>
      </c>
      <c r="O147" s="31">
        <f t="shared" si="28"/>
        <v>12.148000000000001</v>
      </c>
      <c r="P147" s="31">
        <f t="shared" si="28"/>
        <v>10.215</v>
      </c>
      <c r="AA147" s="11">
        <f>SUM(AA135:AA146)</f>
        <v>217609</v>
      </c>
      <c r="AB147" s="31">
        <f>SUM(AB135:AB146)</f>
        <v>5.4409943400836571</v>
      </c>
      <c r="AK147" s="89"/>
    </row>
    <row r="148" spans="1:37" ht="14.25" thickTop="1" thickBot="1" x14ac:dyDescent="0.25">
      <c r="A148" s="23" t="s">
        <v>75</v>
      </c>
      <c r="B148" s="14">
        <f t="shared" ref="B148:J148" si="29">AVERAGE(B135:B146)</f>
        <v>41328.5</v>
      </c>
      <c r="C148" s="14">
        <f t="shared" si="29"/>
        <v>1353.5833333333333</v>
      </c>
      <c r="D148" s="14">
        <f t="shared" si="29"/>
        <v>204.08333333333334</v>
      </c>
      <c r="E148" s="14">
        <f>AVERAGE(E135:E146)</f>
        <v>35.083333333333336</v>
      </c>
      <c r="F148" s="14">
        <f>AVERAGE(F135:F146)</f>
        <v>81.416666666666671</v>
      </c>
      <c r="G148" s="14">
        <f>AVERAGE(G135:G146)</f>
        <v>274.91666666666669</v>
      </c>
      <c r="H148" s="14">
        <f>AVERAGE(H135:H146)</f>
        <v>15.5</v>
      </c>
      <c r="I148" s="14">
        <f>AVERAGE(I135:I146)</f>
        <v>94.166666666666671</v>
      </c>
      <c r="J148" s="14">
        <f t="shared" si="29"/>
        <v>634.58333333333337</v>
      </c>
      <c r="K148" s="14">
        <f t="shared" ref="K148:P148" si="30">AVERAGE(K135:K146)</f>
        <v>92.666666666666671</v>
      </c>
      <c r="L148" s="14">
        <f t="shared" si="30"/>
        <v>84.416666666666671</v>
      </c>
      <c r="M148" s="19">
        <f t="shared" si="30"/>
        <v>7.3658333333333337</v>
      </c>
      <c r="N148" s="19">
        <f t="shared" si="30"/>
        <v>7.3024999999999993</v>
      </c>
      <c r="O148" s="19">
        <f t="shared" si="30"/>
        <v>1.0123333333333335</v>
      </c>
      <c r="P148" s="19">
        <f t="shared" si="30"/>
        <v>0.85124999999999995</v>
      </c>
      <c r="AA148" s="14">
        <f>AVERAGE(AA135:AA146)</f>
        <v>18134.083333333332</v>
      </c>
      <c r="AB148" s="19">
        <f>AVERAGE(AB135:AB146)</f>
        <v>0.45341619500697145</v>
      </c>
      <c r="AK148" s="90">
        <f>AVERAGE(AK135:AK146)</f>
        <v>4954.0222222222219</v>
      </c>
    </row>
    <row r="149" spans="1:37" ht="13.5" thickTop="1" x14ac:dyDescent="0.2"/>
    <row r="150" spans="1:37" ht="13.5" thickBot="1" x14ac:dyDescent="0.25"/>
    <row r="151" spans="1:37" ht="13.5" thickTop="1" x14ac:dyDescent="0.2">
      <c r="A151" s="28" t="s">
        <v>5</v>
      </c>
      <c r="B151" s="20" t="s">
        <v>6</v>
      </c>
      <c r="C151" s="20" t="s">
        <v>6</v>
      </c>
      <c r="D151" s="20" t="s">
        <v>45</v>
      </c>
      <c r="E151" s="20" t="s">
        <v>8</v>
      </c>
      <c r="F151" s="35" t="s">
        <v>2</v>
      </c>
      <c r="G151" s="20" t="s">
        <v>9</v>
      </c>
      <c r="H151" s="20" t="s">
        <v>10</v>
      </c>
      <c r="I151" s="35" t="s">
        <v>3</v>
      </c>
      <c r="J151" s="20" t="s">
        <v>11</v>
      </c>
      <c r="K151" s="20" t="s">
        <v>12</v>
      </c>
      <c r="L151" s="35" t="s">
        <v>13</v>
      </c>
      <c r="M151" s="20" t="s">
        <v>65</v>
      </c>
      <c r="N151" s="20" t="s">
        <v>66</v>
      </c>
      <c r="O151" s="20" t="s">
        <v>67</v>
      </c>
      <c r="P151" s="20" t="s">
        <v>68</v>
      </c>
      <c r="AA151" s="29" t="s">
        <v>54</v>
      </c>
      <c r="AB151" s="29" t="s">
        <v>17</v>
      </c>
      <c r="AK151" s="61" t="s">
        <v>165</v>
      </c>
    </row>
    <row r="152" spans="1:37" ht="13.5" thickBot="1" x14ac:dyDescent="0.25">
      <c r="A152" s="26" t="s">
        <v>76</v>
      </c>
      <c r="B152" s="21" t="s">
        <v>20</v>
      </c>
      <c r="C152" s="22" t="s">
        <v>21</v>
      </c>
      <c r="D152" s="21" t="s">
        <v>47</v>
      </c>
      <c r="E152" s="21" t="s">
        <v>47</v>
      </c>
      <c r="F152" s="36" t="s">
        <v>70</v>
      </c>
      <c r="G152" s="21" t="s">
        <v>47</v>
      </c>
      <c r="H152" s="21" t="s">
        <v>47</v>
      </c>
      <c r="I152" s="36" t="s">
        <v>70</v>
      </c>
      <c r="J152" s="21" t="s">
        <v>47</v>
      </c>
      <c r="K152" s="21" t="s">
        <v>47</v>
      </c>
      <c r="L152" s="36" t="s">
        <v>70</v>
      </c>
      <c r="M152" s="21"/>
      <c r="N152" s="21"/>
      <c r="O152" s="21"/>
      <c r="P152" s="21"/>
      <c r="AA152" s="22" t="s">
        <v>58</v>
      </c>
      <c r="AB152" s="22" t="s">
        <v>25</v>
      </c>
      <c r="AK152" s="92" t="s">
        <v>166</v>
      </c>
    </row>
    <row r="153" spans="1:37" ht="13.5" thickTop="1" x14ac:dyDescent="0.2">
      <c r="A153" s="7" t="s">
        <v>27</v>
      </c>
      <c r="B153" s="8">
        <v>36817</v>
      </c>
      <c r="C153" s="8">
        <v>1188</v>
      </c>
      <c r="D153" s="8">
        <v>303</v>
      </c>
      <c r="E153" s="8">
        <v>48</v>
      </c>
      <c r="F153" s="8">
        <v>83</v>
      </c>
      <c r="G153" s="8">
        <v>346</v>
      </c>
      <c r="H153" s="8">
        <v>25</v>
      </c>
      <c r="I153" s="8">
        <v>93</v>
      </c>
      <c r="J153" s="8">
        <v>756</v>
      </c>
      <c r="K153" s="8">
        <v>137</v>
      </c>
      <c r="L153" s="8">
        <v>82</v>
      </c>
      <c r="M153" s="34">
        <v>7.29</v>
      </c>
      <c r="N153" s="34">
        <v>7.19</v>
      </c>
      <c r="O153" s="34">
        <v>1.01</v>
      </c>
      <c r="P153" s="34">
        <v>0.94899999999999995</v>
      </c>
      <c r="AA153" s="8">
        <v>11140</v>
      </c>
      <c r="AB153" s="9">
        <f t="shared" ref="AB153:AB164" si="31">AA153/B153</f>
        <v>0.30257761360241192</v>
      </c>
      <c r="AK153" s="93">
        <f>(0.8*C153*G153)/60</f>
        <v>5480.64</v>
      </c>
    </row>
    <row r="154" spans="1:37" x14ac:dyDescent="0.2">
      <c r="A154" s="7" t="s">
        <v>28</v>
      </c>
      <c r="B154" s="8">
        <v>35472</v>
      </c>
      <c r="C154" s="8">
        <v>1267</v>
      </c>
      <c r="D154" s="8">
        <v>223</v>
      </c>
      <c r="E154" s="8">
        <v>90</v>
      </c>
      <c r="F154" s="8">
        <v>59</v>
      </c>
      <c r="G154" s="8">
        <v>323</v>
      </c>
      <c r="H154" s="8">
        <v>45</v>
      </c>
      <c r="I154" s="8">
        <v>86</v>
      </c>
      <c r="J154" s="8">
        <v>716</v>
      </c>
      <c r="K154" s="8">
        <v>175</v>
      </c>
      <c r="L154" s="8">
        <v>75</v>
      </c>
      <c r="M154" s="34">
        <v>7.26</v>
      </c>
      <c r="N154" s="34">
        <v>7.22</v>
      </c>
      <c r="O154" s="34">
        <v>0.999</v>
      </c>
      <c r="P154" s="34">
        <v>0.94299999999999995</v>
      </c>
      <c r="AA154" s="8">
        <v>10605</v>
      </c>
      <c r="AB154" s="9">
        <f t="shared" si="31"/>
        <v>0.29896820027063598</v>
      </c>
      <c r="AK154" s="93">
        <f t="shared" ref="AK154:AK164" si="32">(0.8*C154*G154)/60</f>
        <v>5456.5466666666662</v>
      </c>
    </row>
    <row r="155" spans="1:37" x14ac:dyDescent="0.2">
      <c r="A155" s="7" t="s">
        <v>29</v>
      </c>
      <c r="B155" s="8">
        <v>38985</v>
      </c>
      <c r="C155" s="8">
        <v>1258</v>
      </c>
      <c r="D155" s="8">
        <v>309</v>
      </c>
      <c r="E155" s="8">
        <v>85</v>
      </c>
      <c r="F155" s="8">
        <v>72</v>
      </c>
      <c r="G155" s="8">
        <v>406</v>
      </c>
      <c r="H155" s="8">
        <v>64</v>
      </c>
      <c r="I155" s="8">
        <v>84</v>
      </c>
      <c r="J155" s="8">
        <v>846</v>
      </c>
      <c r="K155" s="8">
        <v>209</v>
      </c>
      <c r="L155" s="8">
        <v>75</v>
      </c>
      <c r="M155" s="34">
        <v>7.32</v>
      </c>
      <c r="N155" s="34">
        <v>7.21</v>
      </c>
      <c r="O155" s="34">
        <v>2.5739999999999998</v>
      </c>
      <c r="P155" s="34">
        <v>2.6389999999999998</v>
      </c>
      <c r="AA155" s="8">
        <v>19963</v>
      </c>
      <c r="AB155" s="9">
        <f t="shared" si="31"/>
        <v>0.51206874438886751</v>
      </c>
      <c r="AK155" s="93">
        <f t="shared" si="32"/>
        <v>6809.9733333333334</v>
      </c>
    </row>
    <row r="156" spans="1:37" x14ac:dyDescent="0.2">
      <c r="A156" s="7" t="s">
        <v>30</v>
      </c>
      <c r="B156" s="8">
        <v>44109</v>
      </c>
      <c r="C156" s="8">
        <v>1470</v>
      </c>
      <c r="D156" s="8">
        <v>206</v>
      </c>
      <c r="E156" s="8">
        <v>77</v>
      </c>
      <c r="F156" s="8">
        <v>62</v>
      </c>
      <c r="G156" s="8">
        <v>282</v>
      </c>
      <c r="H156" s="8">
        <v>69</v>
      </c>
      <c r="I156" s="8">
        <v>75</v>
      </c>
      <c r="J156" s="8">
        <v>642</v>
      </c>
      <c r="K156" s="8">
        <v>255</v>
      </c>
      <c r="L156" s="8">
        <v>60</v>
      </c>
      <c r="M156" s="34">
        <v>7.22</v>
      </c>
      <c r="N156" s="34">
        <v>7.15</v>
      </c>
      <c r="O156" s="34">
        <v>0.97399999999999998</v>
      </c>
      <c r="P156" s="34">
        <v>0.81100000000000005</v>
      </c>
      <c r="AA156" s="8">
        <v>22790</v>
      </c>
      <c r="AB156" s="9">
        <f t="shared" si="31"/>
        <v>0.51667460155523814</v>
      </c>
      <c r="AK156" s="93">
        <f t="shared" si="32"/>
        <v>5527.2</v>
      </c>
    </row>
    <row r="157" spans="1:37" x14ac:dyDescent="0.2">
      <c r="A157" s="7" t="s">
        <v>31</v>
      </c>
      <c r="B157" s="8">
        <v>41005</v>
      </c>
      <c r="C157" s="8">
        <v>1323</v>
      </c>
      <c r="D157" s="8">
        <v>348</v>
      </c>
      <c r="E157" s="8">
        <v>74</v>
      </c>
      <c r="F157" s="8">
        <v>60</v>
      </c>
      <c r="G157" s="8">
        <v>309</v>
      </c>
      <c r="H157" s="8">
        <v>47</v>
      </c>
      <c r="I157" s="8">
        <v>85</v>
      </c>
      <c r="J157" s="8">
        <v>789</v>
      </c>
      <c r="K157" s="8">
        <v>173</v>
      </c>
      <c r="L157" s="8">
        <v>80</v>
      </c>
      <c r="M157" s="34">
        <v>7.25</v>
      </c>
      <c r="N157" s="34">
        <v>7.12</v>
      </c>
      <c r="O157" s="34">
        <v>0.95199999999999996</v>
      </c>
      <c r="P157" s="34">
        <v>0.93100000000000005</v>
      </c>
      <c r="AA157" s="8">
        <v>21160</v>
      </c>
      <c r="AB157" s="9">
        <f t="shared" si="31"/>
        <v>0.51603462992318005</v>
      </c>
      <c r="AK157" s="93">
        <f t="shared" si="32"/>
        <v>5450.76</v>
      </c>
    </row>
    <row r="158" spans="1:37" x14ac:dyDescent="0.2">
      <c r="A158" s="7" t="s">
        <v>32</v>
      </c>
      <c r="B158" s="8">
        <v>38561</v>
      </c>
      <c r="C158" s="8">
        <v>1285</v>
      </c>
      <c r="D158" s="8">
        <v>179</v>
      </c>
      <c r="E158" s="8">
        <v>54</v>
      </c>
      <c r="F158" s="8">
        <v>64</v>
      </c>
      <c r="G158" s="8">
        <v>235</v>
      </c>
      <c r="H158" s="8">
        <v>37</v>
      </c>
      <c r="I158" s="8">
        <v>82</v>
      </c>
      <c r="J158" s="8">
        <v>535</v>
      </c>
      <c r="K158" s="8">
        <v>155</v>
      </c>
      <c r="L158" s="8">
        <v>70</v>
      </c>
      <c r="M158" s="34">
        <v>7.82</v>
      </c>
      <c r="N158" s="34">
        <v>7.71</v>
      </c>
      <c r="O158" s="34">
        <v>0.93899999999999995</v>
      </c>
      <c r="P158" s="34">
        <v>0.91700000000000004</v>
      </c>
      <c r="AA158" s="8">
        <v>22182</v>
      </c>
      <c r="AB158" s="9">
        <f t="shared" si="31"/>
        <v>0.57524441793521952</v>
      </c>
      <c r="AK158" s="93">
        <f t="shared" si="32"/>
        <v>4026.3333333333335</v>
      </c>
    </row>
    <row r="159" spans="1:37" x14ac:dyDescent="0.2">
      <c r="A159" s="7" t="s">
        <v>33</v>
      </c>
      <c r="B159" s="8">
        <v>40884</v>
      </c>
      <c r="C159" s="8">
        <v>1319</v>
      </c>
      <c r="D159" s="8">
        <v>148</v>
      </c>
      <c r="E159" s="8">
        <v>15</v>
      </c>
      <c r="F159" s="8">
        <v>88</v>
      </c>
      <c r="G159" s="8">
        <v>229</v>
      </c>
      <c r="H159" s="8">
        <v>7</v>
      </c>
      <c r="I159" s="8">
        <v>97</v>
      </c>
      <c r="J159" s="8">
        <v>489</v>
      </c>
      <c r="K159" s="8">
        <v>81</v>
      </c>
      <c r="L159" s="8">
        <v>80</v>
      </c>
      <c r="M159" s="34">
        <v>7.68</v>
      </c>
      <c r="N159" s="34">
        <v>7.98</v>
      </c>
      <c r="O159" s="34">
        <v>0.92</v>
      </c>
      <c r="P159" s="34">
        <v>0.995</v>
      </c>
      <c r="AA159" s="8">
        <v>25676</v>
      </c>
      <c r="AB159" s="9">
        <f t="shared" si="31"/>
        <v>0.62802074161040999</v>
      </c>
      <c r="AK159" s="93">
        <f t="shared" si="32"/>
        <v>4027.3466666666668</v>
      </c>
    </row>
    <row r="160" spans="1:37" x14ac:dyDescent="0.2">
      <c r="A160" s="7" t="s">
        <v>34</v>
      </c>
      <c r="B160" s="8">
        <v>37949</v>
      </c>
      <c r="C160" s="8">
        <v>1224</v>
      </c>
      <c r="D160" s="8">
        <v>251</v>
      </c>
      <c r="E160" s="8">
        <v>27</v>
      </c>
      <c r="F160" s="8">
        <v>82</v>
      </c>
      <c r="G160" s="8">
        <v>247</v>
      </c>
      <c r="H160" s="8">
        <v>12</v>
      </c>
      <c r="I160" s="8">
        <v>95</v>
      </c>
      <c r="J160" s="8">
        <v>535</v>
      </c>
      <c r="K160" s="8">
        <v>76</v>
      </c>
      <c r="L160" s="8">
        <v>81</v>
      </c>
      <c r="M160" s="34">
        <v>8.02</v>
      </c>
      <c r="N160" s="34">
        <v>8.1</v>
      </c>
      <c r="O160" s="34">
        <v>1.095</v>
      </c>
      <c r="P160" s="34">
        <v>8.67</v>
      </c>
      <c r="AA160" s="8">
        <v>25130</v>
      </c>
      <c r="AB160" s="9">
        <f t="shared" si="31"/>
        <v>0.6622045376689768</v>
      </c>
      <c r="AK160" s="93">
        <f t="shared" si="32"/>
        <v>4031.0400000000004</v>
      </c>
    </row>
    <row r="161" spans="1:37" x14ac:dyDescent="0.2">
      <c r="A161" s="7" t="s">
        <v>35</v>
      </c>
      <c r="B161" s="8">
        <v>38975</v>
      </c>
      <c r="C161" s="8">
        <v>1299</v>
      </c>
      <c r="D161" s="8">
        <v>204</v>
      </c>
      <c r="E161" s="8">
        <v>18</v>
      </c>
      <c r="F161" s="8">
        <v>88</v>
      </c>
      <c r="G161" s="8">
        <v>242</v>
      </c>
      <c r="H161" s="8">
        <v>15</v>
      </c>
      <c r="I161" s="8">
        <v>94</v>
      </c>
      <c r="J161" s="8">
        <v>741</v>
      </c>
      <c r="K161" s="8">
        <v>98</v>
      </c>
      <c r="L161" s="8">
        <v>86</v>
      </c>
      <c r="M161" s="34">
        <v>8.18</v>
      </c>
      <c r="N161" s="34">
        <v>8.0399999999999991</v>
      </c>
      <c r="O161" s="34">
        <v>0.96599999999999997</v>
      </c>
      <c r="P161" s="34">
        <v>0.86599999999999999</v>
      </c>
      <c r="AA161" s="8">
        <v>24911</v>
      </c>
      <c r="AB161" s="9">
        <f t="shared" si="31"/>
        <v>0.63915330339961518</v>
      </c>
      <c r="AK161" s="93">
        <f t="shared" si="32"/>
        <v>4191.4400000000005</v>
      </c>
    </row>
    <row r="162" spans="1:37" x14ac:dyDescent="0.2">
      <c r="A162" s="7" t="s">
        <v>36</v>
      </c>
      <c r="B162" s="8">
        <v>39968</v>
      </c>
      <c r="C162" s="8">
        <v>1289</v>
      </c>
      <c r="D162" s="8">
        <v>245</v>
      </c>
      <c r="E162" s="8">
        <v>31</v>
      </c>
      <c r="F162" s="8">
        <v>84</v>
      </c>
      <c r="G162" s="8">
        <v>311</v>
      </c>
      <c r="H162" s="8">
        <v>20</v>
      </c>
      <c r="I162" s="8">
        <v>93</v>
      </c>
      <c r="J162" s="8">
        <v>645</v>
      </c>
      <c r="K162" s="8">
        <v>84</v>
      </c>
      <c r="L162" s="8">
        <v>87</v>
      </c>
      <c r="M162" s="34">
        <v>0.95799999999999996</v>
      </c>
      <c r="N162" s="34">
        <v>0.876</v>
      </c>
      <c r="O162" s="34">
        <v>7.41</v>
      </c>
      <c r="P162" s="34">
        <v>7.94</v>
      </c>
      <c r="AA162" s="8">
        <v>25663</v>
      </c>
      <c r="AB162" s="9">
        <f t="shared" si="31"/>
        <v>0.64208867093674937</v>
      </c>
      <c r="AK162" s="93">
        <f t="shared" si="32"/>
        <v>5345.0533333333333</v>
      </c>
    </row>
    <row r="163" spans="1:37" x14ac:dyDescent="0.2">
      <c r="A163" s="7" t="s">
        <v>37</v>
      </c>
      <c r="B163" s="8">
        <v>42234</v>
      </c>
      <c r="C163" s="8">
        <v>1408</v>
      </c>
      <c r="D163" s="8">
        <v>228</v>
      </c>
      <c r="E163" s="8">
        <v>28</v>
      </c>
      <c r="F163" s="8">
        <v>84</v>
      </c>
      <c r="G163" s="8">
        <v>261</v>
      </c>
      <c r="H163" s="8">
        <v>21</v>
      </c>
      <c r="I163" s="8">
        <v>92</v>
      </c>
      <c r="J163" s="8">
        <v>583</v>
      </c>
      <c r="K163" s="8">
        <v>130</v>
      </c>
      <c r="L163" s="8">
        <v>76</v>
      </c>
      <c r="M163" s="34">
        <v>8.44</v>
      </c>
      <c r="N163" s="34">
        <v>8.2799999999999994</v>
      </c>
      <c r="O163" s="34">
        <v>0.92100000000000004</v>
      </c>
      <c r="P163" s="34">
        <v>0.83799999999999997</v>
      </c>
      <c r="AA163" s="8">
        <v>24028</v>
      </c>
      <c r="AB163" s="9">
        <f t="shared" si="31"/>
        <v>0.56892551025240323</v>
      </c>
      <c r="AK163" s="93">
        <f t="shared" si="32"/>
        <v>4899.84</v>
      </c>
    </row>
    <row r="164" spans="1:37" ht="13.5" thickBot="1" x14ac:dyDescent="0.25">
      <c r="A164" s="7" t="s">
        <v>38</v>
      </c>
      <c r="B164" s="8">
        <v>39979</v>
      </c>
      <c r="C164" s="8">
        <v>1290</v>
      </c>
      <c r="D164" s="8">
        <v>324</v>
      </c>
      <c r="E164" s="8">
        <v>57</v>
      </c>
      <c r="F164" s="8">
        <v>82</v>
      </c>
      <c r="G164" s="8">
        <v>379</v>
      </c>
      <c r="H164" s="8">
        <v>31</v>
      </c>
      <c r="I164" s="8">
        <v>92</v>
      </c>
      <c r="J164" s="8">
        <v>812</v>
      </c>
      <c r="K164" s="8">
        <v>203</v>
      </c>
      <c r="L164" s="8">
        <v>75</v>
      </c>
      <c r="M164" s="34">
        <v>8.8800000000000008</v>
      </c>
      <c r="N164" s="34">
        <v>8.6199999999999992</v>
      </c>
      <c r="O164" s="34">
        <v>1.1559999999999999</v>
      </c>
      <c r="P164" s="34">
        <v>1.02</v>
      </c>
      <c r="AA164" s="8">
        <v>25822</v>
      </c>
      <c r="AB164" s="9">
        <f t="shared" si="31"/>
        <v>0.64588909177318088</v>
      </c>
      <c r="AK164" s="93">
        <f t="shared" si="32"/>
        <v>6518.8</v>
      </c>
    </row>
    <row r="165" spans="1:37" ht="14.25" thickTop="1" thickBot="1" x14ac:dyDescent="0.25">
      <c r="A165" s="10" t="s">
        <v>77</v>
      </c>
      <c r="B165" s="11">
        <f t="shared" ref="B165:P165" si="33">SUM(B153:B164)</f>
        <v>474938</v>
      </c>
      <c r="C165" s="11">
        <f t="shared" si="33"/>
        <v>15620</v>
      </c>
      <c r="D165" s="11">
        <f t="shared" si="33"/>
        <v>2968</v>
      </c>
      <c r="E165" s="11">
        <f>SUM(E153:E164)</f>
        <v>604</v>
      </c>
      <c r="F165" s="11">
        <f>SUM(F153:F164)</f>
        <v>908</v>
      </c>
      <c r="G165" s="11">
        <f>SUM(G153:G164)</f>
        <v>3570</v>
      </c>
      <c r="H165" s="11">
        <f>SUM(H153:H164)</f>
        <v>393</v>
      </c>
      <c r="I165" s="11">
        <f>SUM(I153:I164)</f>
        <v>1068</v>
      </c>
      <c r="J165" s="11">
        <f t="shared" si="33"/>
        <v>8089</v>
      </c>
      <c r="K165" s="11">
        <f>SUM(K153:K164)</f>
        <v>1776</v>
      </c>
      <c r="L165" s="11">
        <f>SUM(L153:L164)</f>
        <v>927</v>
      </c>
      <c r="M165" s="31">
        <f t="shared" si="33"/>
        <v>86.317999999999984</v>
      </c>
      <c r="N165" s="31">
        <f t="shared" si="33"/>
        <v>85.496000000000009</v>
      </c>
      <c r="O165" s="31">
        <f t="shared" si="33"/>
        <v>19.915999999999997</v>
      </c>
      <c r="P165" s="31">
        <f t="shared" si="33"/>
        <v>27.518999999999998</v>
      </c>
      <c r="AA165" s="11">
        <f>SUM(AA153:AA164)</f>
        <v>259070</v>
      </c>
      <c r="AB165" s="31">
        <f>SUM(AB153:AB164)</f>
        <v>6.5078500633168881</v>
      </c>
      <c r="AK165" s="89"/>
    </row>
    <row r="166" spans="1:37" ht="14.25" thickTop="1" thickBot="1" x14ac:dyDescent="0.25">
      <c r="A166" s="23" t="s">
        <v>78</v>
      </c>
      <c r="B166" s="14">
        <f t="shared" ref="B166:J166" si="34">AVERAGE(B153:B164)</f>
        <v>39578.166666666664</v>
      </c>
      <c r="C166" s="14">
        <f t="shared" si="34"/>
        <v>1301.6666666666667</v>
      </c>
      <c r="D166" s="14">
        <f t="shared" si="34"/>
        <v>247.33333333333334</v>
      </c>
      <c r="E166" s="14">
        <f>AVERAGE(E153:E164)</f>
        <v>50.333333333333336</v>
      </c>
      <c r="F166" s="14">
        <f>AVERAGE(F153:F164)</f>
        <v>75.666666666666671</v>
      </c>
      <c r="G166" s="14">
        <f>AVERAGE(G153:G164)</f>
        <v>297.5</v>
      </c>
      <c r="H166" s="14">
        <f>AVERAGE(H153:H164)</f>
        <v>32.75</v>
      </c>
      <c r="I166" s="14">
        <f>AVERAGE(I153:I164)</f>
        <v>89</v>
      </c>
      <c r="J166" s="14">
        <f t="shared" si="34"/>
        <v>674.08333333333337</v>
      </c>
      <c r="K166" s="14">
        <f t="shared" ref="K166:P166" si="35">AVERAGE(K153:K164)</f>
        <v>148</v>
      </c>
      <c r="L166" s="14">
        <f t="shared" si="35"/>
        <v>77.25</v>
      </c>
      <c r="M166" s="19">
        <f t="shared" si="35"/>
        <v>7.1931666666666656</v>
      </c>
      <c r="N166" s="19">
        <f t="shared" si="35"/>
        <v>7.1246666666666671</v>
      </c>
      <c r="O166" s="19">
        <f t="shared" si="35"/>
        <v>1.6596666666666664</v>
      </c>
      <c r="P166" s="19">
        <f t="shared" si="35"/>
        <v>2.29325</v>
      </c>
      <c r="AA166" s="14">
        <f>AVERAGE(AA153:AA164)</f>
        <v>21589.166666666668</v>
      </c>
      <c r="AB166" s="19">
        <f>AVERAGE(AB153:AB164)</f>
        <v>0.54232083860974067</v>
      </c>
      <c r="AK166" s="90">
        <f>AVERAGE(AK153:AK164)</f>
        <v>5147.0811111111116</v>
      </c>
    </row>
    <row r="167" spans="1:37" ht="13.5" thickTop="1" x14ac:dyDescent="0.2"/>
    <row r="169" spans="1:37" ht="13.5" thickBot="1" x14ac:dyDescent="0.25"/>
    <row r="170" spans="1:37" ht="13.5" thickTop="1" x14ac:dyDescent="0.2">
      <c r="A170" s="28" t="s">
        <v>5</v>
      </c>
      <c r="B170" s="20" t="s">
        <v>6</v>
      </c>
      <c r="C170" s="20" t="s">
        <v>6</v>
      </c>
      <c r="D170" s="20" t="s">
        <v>45</v>
      </c>
      <c r="E170" s="20" t="s">
        <v>8</v>
      </c>
      <c r="F170" s="35" t="s">
        <v>2</v>
      </c>
      <c r="G170" s="20" t="s">
        <v>9</v>
      </c>
      <c r="H170" s="20" t="s">
        <v>10</v>
      </c>
      <c r="I170" s="35" t="s">
        <v>3</v>
      </c>
      <c r="J170" s="20" t="s">
        <v>11</v>
      </c>
      <c r="K170" s="20" t="s">
        <v>12</v>
      </c>
      <c r="L170" s="35" t="s">
        <v>13</v>
      </c>
      <c r="M170" s="20" t="s">
        <v>65</v>
      </c>
      <c r="N170" s="20" t="s">
        <v>66</v>
      </c>
      <c r="O170" s="20" t="s">
        <v>67</v>
      </c>
      <c r="P170" s="20" t="s">
        <v>68</v>
      </c>
      <c r="AA170" s="29" t="s">
        <v>54</v>
      </c>
      <c r="AB170" s="29" t="s">
        <v>17</v>
      </c>
      <c r="AK170" s="61" t="s">
        <v>165</v>
      </c>
    </row>
    <row r="171" spans="1:37" ht="13.5" thickBot="1" x14ac:dyDescent="0.25">
      <c r="A171" s="26" t="s">
        <v>79</v>
      </c>
      <c r="B171" s="21" t="s">
        <v>20</v>
      </c>
      <c r="C171" s="22" t="s">
        <v>21</v>
      </c>
      <c r="D171" s="21" t="s">
        <v>47</v>
      </c>
      <c r="E171" s="21" t="s">
        <v>47</v>
      </c>
      <c r="F171" s="36" t="s">
        <v>70</v>
      </c>
      <c r="G171" s="21" t="s">
        <v>47</v>
      </c>
      <c r="H171" s="21" t="s">
        <v>47</v>
      </c>
      <c r="I171" s="36" t="s">
        <v>70</v>
      </c>
      <c r="J171" s="21" t="s">
        <v>47</v>
      </c>
      <c r="K171" s="21" t="s">
        <v>47</v>
      </c>
      <c r="L171" s="36" t="s">
        <v>70</v>
      </c>
      <c r="M171" s="21"/>
      <c r="N171" s="21"/>
      <c r="O171" s="21"/>
      <c r="P171" s="21"/>
      <c r="AA171" s="22" t="s">
        <v>58</v>
      </c>
      <c r="AB171" s="22" t="s">
        <v>25</v>
      </c>
      <c r="AK171" s="92" t="s">
        <v>166</v>
      </c>
    </row>
    <row r="172" spans="1:37" ht="13.5" thickTop="1" x14ac:dyDescent="0.2">
      <c r="A172" s="7" t="s">
        <v>27</v>
      </c>
      <c r="B172" s="8">
        <v>48467</v>
      </c>
      <c r="C172" s="8">
        <v>1563</v>
      </c>
      <c r="D172" s="8">
        <v>225</v>
      </c>
      <c r="E172" s="8">
        <v>38</v>
      </c>
      <c r="F172" s="8">
        <v>82</v>
      </c>
      <c r="G172" s="8">
        <v>504</v>
      </c>
      <c r="H172" s="8">
        <v>21</v>
      </c>
      <c r="I172" s="8">
        <v>95</v>
      </c>
      <c r="J172" s="8">
        <v>516</v>
      </c>
      <c r="K172" s="8">
        <v>113</v>
      </c>
      <c r="L172" s="8">
        <v>74</v>
      </c>
      <c r="M172" s="34">
        <v>8.69</v>
      </c>
      <c r="N172" s="34">
        <v>8.41</v>
      </c>
      <c r="O172" s="34">
        <v>0.71399999999999997</v>
      </c>
      <c r="P172" s="34">
        <v>0.83299999999999996</v>
      </c>
      <c r="AA172" s="8">
        <v>26744</v>
      </c>
      <c r="AB172" s="9">
        <f t="shared" ref="AB172:AB183" si="36">AA172/B172</f>
        <v>0.55179813068685912</v>
      </c>
      <c r="AK172" s="93">
        <f>(0.8*C172*G172)/60</f>
        <v>10503.360000000002</v>
      </c>
    </row>
    <row r="173" spans="1:37" x14ac:dyDescent="0.2">
      <c r="A173" s="7" t="s">
        <v>28</v>
      </c>
      <c r="B173" s="8">
        <v>37682</v>
      </c>
      <c r="C173" s="8">
        <v>1346</v>
      </c>
      <c r="D173" s="8">
        <v>294</v>
      </c>
      <c r="E173" s="8">
        <v>40</v>
      </c>
      <c r="F173" s="8">
        <v>86</v>
      </c>
      <c r="G173" s="8">
        <v>467</v>
      </c>
      <c r="H173" s="8">
        <v>28</v>
      </c>
      <c r="I173" s="8">
        <v>93</v>
      </c>
      <c r="J173" s="8">
        <v>837</v>
      </c>
      <c r="K173" s="8">
        <v>122</v>
      </c>
      <c r="L173" s="8">
        <v>84</v>
      </c>
      <c r="M173" s="34">
        <v>8.6300000000000008</v>
      </c>
      <c r="N173" s="34">
        <v>8.31</v>
      </c>
      <c r="O173" s="34">
        <v>1.0569999999999999</v>
      </c>
      <c r="P173" s="34">
        <v>1.034</v>
      </c>
      <c r="AA173" s="8">
        <v>21512</v>
      </c>
      <c r="AB173" s="9">
        <f t="shared" si="36"/>
        <v>0.57088264954089485</v>
      </c>
      <c r="AK173" s="93">
        <f t="shared" ref="AK173:AK183" si="37">(0.8*C173*G173)/60</f>
        <v>8381.0933333333323</v>
      </c>
    </row>
    <row r="174" spans="1:37" x14ac:dyDescent="0.2">
      <c r="A174" s="7" t="s">
        <v>29</v>
      </c>
      <c r="B174" s="8">
        <v>39531</v>
      </c>
      <c r="C174" s="8">
        <v>1275</v>
      </c>
      <c r="D174" s="8">
        <v>227</v>
      </c>
      <c r="E174" s="8">
        <v>45</v>
      </c>
      <c r="F174" s="8">
        <v>79</v>
      </c>
      <c r="G174" s="8">
        <v>351</v>
      </c>
      <c r="H174" s="8">
        <v>22</v>
      </c>
      <c r="I174" s="8">
        <v>94</v>
      </c>
      <c r="J174" s="8">
        <v>677</v>
      </c>
      <c r="K174" s="8">
        <v>128</v>
      </c>
      <c r="L174" s="8">
        <v>81</v>
      </c>
      <c r="M174" s="34">
        <v>8.33</v>
      </c>
      <c r="N174" s="34">
        <v>8.0500000000000007</v>
      </c>
      <c r="O174" s="34">
        <v>1.03</v>
      </c>
      <c r="P174" s="34">
        <v>0.98</v>
      </c>
      <c r="AA174" s="8">
        <v>22571</v>
      </c>
      <c r="AB174" s="9">
        <f t="shared" si="36"/>
        <v>0.57096961878019781</v>
      </c>
      <c r="AK174" s="93">
        <f t="shared" si="37"/>
        <v>5967</v>
      </c>
    </row>
    <row r="175" spans="1:37" x14ac:dyDescent="0.2">
      <c r="A175" s="7" t="s">
        <v>30</v>
      </c>
      <c r="B175" s="8">
        <v>37245</v>
      </c>
      <c r="C175" s="8">
        <v>1242</v>
      </c>
      <c r="D175" s="8">
        <v>260</v>
      </c>
      <c r="E175" s="8">
        <v>31</v>
      </c>
      <c r="F175" s="8">
        <v>88</v>
      </c>
      <c r="G175" s="8">
        <v>271</v>
      </c>
      <c r="H175" s="8">
        <v>22</v>
      </c>
      <c r="I175" s="8">
        <v>92</v>
      </c>
      <c r="J175" s="8">
        <v>571</v>
      </c>
      <c r="K175" s="8">
        <v>117</v>
      </c>
      <c r="L175" s="8">
        <v>79</v>
      </c>
      <c r="M175" s="34">
        <v>8.1199999999999992</v>
      </c>
      <c r="N175" s="34">
        <v>8.15</v>
      </c>
      <c r="O175" s="34">
        <v>0.99</v>
      </c>
      <c r="P175" s="34">
        <v>0.95</v>
      </c>
      <c r="AA175" s="8">
        <v>21605</v>
      </c>
      <c r="AB175" s="9">
        <f t="shared" si="36"/>
        <v>0.58007786280037588</v>
      </c>
      <c r="AK175" s="93">
        <f t="shared" si="37"/>
        <v>4487.76</v>
      </c>
    </row>
    <row r="176" spans="1:37" x14ac:dyDescent="0.2">
      <c r="A176" s="7" t="s">
        <v>31</v>
      </c>
      <c r="B176" s="8">
        <v>41356</v>
      </c>
      <c r="C176" s="8">
        <v>1379</v>
      </c>
      <c r="D176" s="8">
        <v>199</v>
      </c>
      <c r="E176" s="8">
        <v>22</v>
      </c>
      <c r="F176" s="8">
        <v>90</v>
      </c>
      <c r="G176" s="8">
        <v>207</v>
      </c>
      <c r="H176" s="8">
        <v>16</v>
      </c>
      <c r="I176" s="8">
        <v>92</v>
      </c>
      <c r="J176" s="8">
        <v>609</v>
      </c>
      <c r="K176" s="8">
        <v>104</v>
      </c>
      <c r="L176" s="8">
        <v>82</v>
      </c>
      <c r="M176" s="34">
        <v>7.75</v>
      </c>
      <c r="N176" s="34">
        <v>7.66</v>
      </c>
      <c r="O176" s="34">
        <v>0.93100000000000005</v>
      </c>
      <c r="P176" s="34">
        <v>0.89800000000000002</v>
      </c>
      <c r="AA176" s="8">
        <v>24027</v>
      </c>
      <c r="AB176" s="9">
        <f t="shared" si="36"/>
        <v>0.58097978527904048</v>
      </c>
      <c r="AK176" s="93">
        <f t="shared" si="37"/>
        <v>3806.0400000000004</v>
      </c>
    </row>
    <row r="177" spans="1:37" x14ac:dyDescent="0.2">
      <c r="A177" s="7" t="s">
        <v>32</v>
      </c>
      <c r="B177" s="8">
        <v>36617</v>
      </c>
      <c r="C177" s="8">
        <v>1181</v>
      </c>
      <c r="D177" s="8">
        <v>257</v>
      </c>
      <c r="E177" s="8">
        <v>30</v>
      </c>
      <c r="F177" s="8">
        <v>87</v>
      </c>
      <c r="G177" s="8">
        <v>290</v>
      </c>
      <c r="H177" s="8">
        <v>19</v>
      </c>
      <c r="I177" s="8">
        <v>93</v>
      </c>
      <c r="J177" s="8">
        <v>648</v>
      </c>
      <c r="K177" s="8">
        <v>99</v>
      </c>
      <c r="L177" s="8">
        <v>84</v>
      </c>
      <c r="M177" s="34">
        <v>7.53</v>
      </c>
      <c r="N177" s="34">
        <v>7.69</v>
      </c>
      <c r="O177" s="34">
        <v>0.94199999999999995</v>
      </c>
      <c r="P177" s="34">
        <v>0.93200000000000005</v>
      </c>
      <c r="AA177" s="8">
        <v>23895</v>
      </c>
      <c r="AB177" s="9">
        <f t="shared" si="36"/>
        <v>0.65256574814976653</v>
      </c>
      <c r="AK177" s="93">
        <f t="shared" si="37"/>
        <v>4566.5333333333338</v>
      </c>
    </row>
    <row r="178" spans="1:37" x14ac:dyDescent="0.2">
      <c r="A178" s="7" t="s">
        <v>33</v>
      </c>
      <c r="B178" s="8">
        <v>37146</v>
      </c>
      <c r="C178" s="8">
        <v>1198</v>
      </c>
      <c r="D178" s="8">
        <v>217</v>
      </c>
      <c r="E178" s="8">
        <v>35</v>
      </c>
      <c r="F178" s="8">
        <v>84</v>
      </c>
      <c r="G178" s="8">
        <v>296</v>
      </c>
      <c r="H178" s="8">
        <v>22</v>
      </c>
      <c r="I178" s="8">
        <v>92</v>
      </c>
      <c r="J178" s="8">
        <v>644</v>
      </c>
      <c r="K178" s="8">
        <v>104</v>
      </c>
      <c r="L178" s="8">
        <v>83</v>
      </c>
      <c r="M178" s="34">
        <v>7.63</v>
      </c>
      <c r="N178" s="34">
        <v>7.99</v>
      </c>
      <c r="O178" s="34">
        <v>1.052</v>
      </c>
      <c r="P178" s="34">
        <v>0.89900000000000002</v>
      </c>
      <c r="AA178" s="8">
        <v>24129</v>
      </c>
      <c r="AB178" s="9">
        <f t="shared" si="36"/>
        <v>0.64957195929575184</v>
      </c>
      <c r="AK178" s="93">
        <f t="shared" si="37"/>
        <v>4728.1066666666675</v>
      </c>
    </row>
    <row r="179" spans="1:37" x14ac:dyDescent="0.2">
      <c r="A179" s="7" t="s">
        <v>34</v>
      </c>
      <c r="B179" s="8">
        <v>31659</v>
      </c>
      <c r="C179" s="8">
        <v>1021</v>
      </c>
      <c r="D179" s="8">
        <v>224</v>
      </c>
      <c r="E179" s="8">
        <v>25</v>
      </c>
      <c r="F179" s="8">
        <v>88</v>
      </c>
      <c r="G179" s="8">
        <v>403</v>
      </c>
      <c r="H179" s="8">
        <v>22</v>
      </c>
      <c r="I179" s="8">
        <v>94</v>
      </c>
      <c r="J179" s="8">
        <v>754</v>
      </c>
      <c r="K179" s="8">
        <v>72</v>
      </c>
      <c r="L179" s="8">
        <v>90</v>
      </c>
      <c r="M179" s="34">
        <v>7.8</v>
      </c>
      <c r="N179" s="34">
        <v>7.92</v>
      </c>
      <c r="O179" s="34">
        <v>1.073</v>
      </c>
      <c r="P179" s="34">
        <v>0.89800000000000002</v>
      </c>
      <c r="AA179" s="8">
        <v>24782</v>
      </c>
      <c r="AB179" s="9">
        <f t="shared" si="36"/>
        <v>0.78277898859723938</v>
      </c>
      <c r="AK179" s="93">
        <f t="shared" si="37"/>
        <v>5486.1733333333341</v>
      </c>
    </row>
    <row r="180" spans="1:37" x14ac:dyDescent="0.2">
      <c r="A180" s="7" t="s">
        <v>35</v>
      </c>
      <c r="B180" s="8">
        <v>38096</v>
      </c>
      <c r="C180" s="8">
        <v>1270</v>
      </c>
      <c r="D180" s="8">
        <v>187</v>
      </c>
      <c r="E180" s="8">
        <v>22</v>
      </c>
      <c r="F180" s="8">
        <v>83</v>
      </c>
      <c r="G180" s="8">
        <v>270</v>
      </c>
      <c r="H180" s="8">
        <v>17</v>
      </c>
      <c r="I180" s="8">
        <v>93</v>
      </c>
      <c r="J180" s="8">
        <v>608</v>
      </c>
      <c r="K180" s="8">
        <v>90</v>
      </c>
      <c r="L180" s="8">
        <v>83</v>
      </c>
      <c r="M180" s="34">
        <v>7.9</v>
      </c>
      <c r="N180" s="34">
        <v>7.79</v>
      </c>
      <c r="O180" s="34">
        <v>0.86</v>
      </c>
      <c r="P180" s="34">
        <v>1.6140000000000001</v>
      </c>
      <c r="AA180" s="8">
        <v>25066</v>
      </c>
      <c r="AB180" s="9">
        <f t="shared" si="36"/>
        <v>0.65796934061318768</v>
      </c>
      <c r="AK180" s="93">
        <f t="shared" si="37"/>
        <v>4572</v>
      </c>
    </row>
    <row r="181" spans="1:37" x14ac:dyDescent="0.2">
      <c r="A181" s="7" t="s">
        <v>36</v>
      </c>
      <c r="B181" s="8">
        <v>30607</v>
      </c>
      <c r="C181" s="8">
        <v>987</v>
      </c>
      <c r="D181" s="8">
        <v>213</v>
      </c>
      <c r="E181" s="8">
        <v>28</v>
      </c>
      <c r="F181" s="8">
        <v>87</v>
      </c>
      <c r="G181" s="8">
        <v>241</v>
      </c>
      <c r="H181" s="8">
        <v>17</v>
      </c>
      <c r="I181" s="8">
        <v>92</v>
      </c>
      <c r="J181" s="8">
        <v>570</v>
      </c>
      <c r="K181" s="8">
        <v>115</v>
      </c>
      <c r="L181" s="8">
        <v>79</v>
      </c>
      <c r="M181" s="34">
        <v>8</v>
      </c>
      <c r="N181" s="34">
        <v>7.94</v>
      </c>
      <c r="O181" s="34">
        <v>0.92100000000000004</v>
      </c>
      <c r="P181" s="34">
        <v>0.85</v>
      </c>
      <c r="AA181" s="8">
        <v>22996</v>
      </c>
      <c r="AB181" s="9">
        <f t="shared" si="36"/>
        <v>0.75133139477897215</v>
      </c>
      <c r="AK181" s="93">
        <f t="shared" si="37"/>
        <v>3171.56</v>
      </c>
    </row>
    <row r="182" spans="1:37" x14ac:dyDescent="0.2">
      <c r="A182" s="7" t="s">
        <v>37</v>
      </c>
      <c r="B182" s="8">
        <v>39391</v>
      </c>
      <c r="C182" s="8">
        <v>1313</v>
      </c>
      <c r="D182" s="8">
        <v>255</v>
      </c>
      <c r="E182" s="8">
        <v>33</v>
      </c>
      <c r="F182" s="8">
        <v>87</v>
      </c>
      <c r="G182" s="8">
        <v>242</v>
      </c>
      <c r="H182" s="8">
        <v>26</v>
      </c>
      <c r="I182" s="8">
        <v>89</v>
      </c>
      <c r="J182" s="8">
        <v>622</v>
      </c>
      <c r="K182" s="8">
        <v>126</v>
      </c>
      <c r="L182" s="8">
        <v>80</v>
      </c>
      <c r="M182" s="34">
        <v>7.37</v>
      </c>
      <c r="N182" s="34">
        <v>7.04</v>
      </c>
      <c r="O182" s="34">
        <v>0.95499999999999996</v>
      </c>
      <c r="P182" s="34">
        <v>0.83</v>
      </c>
      <c r="AA182" s="8">
        <v>23626</v>
      </c>
      <c r="AB182" s="9">
        <f t="shared" si="36"/>
        <v>0.59978167601736432</v>
      </c>
      <c r="AK182" s="93">
        <f t="shared" si="37"/>
        <v>4236.6133333333337</v>
      </c>
    </row>
    <row r="183" spans="1:37" ht="13.5" thickBot="1" x14ac:dyDescent="0.25">
      <c r="A183" s="7" t="s">
        <v>38</v>
      </c>
      <c r="B183" s="8">
        <v>37325</v>
      </c>
      <c r="C183" s="8">
        <v>1204</v>
      </c>
      <c r="D183" s="8">
        <v>274</v>
      </c>
      <c r="E183" s="8">
        <v>39</v>
      </c>
      <c r="F183" s="8">
        <v>86</v>
      </c>
      <c r="G183" s="8">
        <v>333</v>
      </c>
      <c r="H183" s="8">
        <v>34</v>
      </c>
      <c r="I183" s="8">
        <v>90</v>
      </c>
      <c r="J183" s="8">
        <v>721</v>
      </c>
      <c r="K183" s="8">
        <v>129</v>
      </c>
      <c r="L183" s="8">
        <v>82</v>
      </c>
      <c r="M183" s="34">
        <v>7.53</v>
      </c>
      <c r="N183" s="34">
        <v>7.36</v>
      </c>
      <c r="O183" s="34">
        <v>0.94399999999999995</v>
      </c>
      <c r="P183" s="34">
        <v>0.81799999999999995</v>
      </c>
      <c r="AA183" s="8">
        <v>24438</v>
      </c>
      <c r="AB183" s="9">
        <f t="shared" si="36"/>
        <v>0.65473543201607498</v>
      </c>
      <c r="AK183" s="93">
        <f t="shared" si="37"/>
        <v>5345.76</v>
      </c>
    </row>
    <row r="184" spans="1:37" ht="14.25" thickTop="1" thickBot="1" x14ac:dyDescent="0.25">
      <c r="A184" s="10" t="s">
        <v>80</v>
      </c>
      <c r="B184" s="11">
        <f t="shared" ref="B184:P184" si="38">SUM(B172:B183)</f>
        <v>455122</v>
      </c>
      <c r="C184" s="11">
        <f t="shared" si="38"/>
        <v>14979</v>
      </c>
      <c r="D184" s="11">
        <f t="shared" si="38"/>
        <v>2832</v>
      </c>
      <c r="E184" s="11">
        <f>SUM(E172:E183)</f>
        <v>388</v>
      </c>
      <c r="F184" s="11">
        <f>SUM(F172:F183)</f>
        <v>1027</v>
      </c>
      <c r="G184" s="11">
        <f>SUM(G172:G183)</f>
        <v>3875</v>
      </c>
      <c r="H184" s="11">
        <f>SUM(H172:H183)</f>
        <v>266</v>
      </c>
      <c r="I184" s="11">
        <f>SUM(I172:I183)</f>
        <v>1109</v>
      </c>
      <c r="J184" s="11">
        <f t="shared" si="38"/>
        <v>7777</v>
      </c>
      <c r="K184" s="11">
        <f>SUM(K172:K183)</f>
        <v>1319</v>
      </c>
      <c r="L184" s="11">
        <f>SUM(L172:L183)</f>
        <v>981</v>
      </c>
      <c r="M184" s="31">
        <f t="shared" si="38"/>
        <v>95.280000000000015</v>
      </c>
      <c r="N184" s="31">
        <f t="shared" si="38"/>
        <v>94.31</v>
      </c>
      <c r="O184" s="31">
        <f t="shared" si="38"/>
        <v>11.469000000000001</v>
      </c>
      <c r="P184" s="31">
        <f t="shared" si="38"/>
        <v>11.536</v>
      </c>
      <c r="AA184" s="11">
        <f>SUM(AA172:AA183)</f>
        <v>285391</v>
      </c>
      <c r="AB184" s="31">
        <f>SUM(AB172:AB183)</f>
        <v>7.6034425865557251</v>
      </c>
      <c r="AK184" s="89"/>
    </row>
    <row r="185" spans="1:37" ht="14.25" thickTop="1" thickBot="1" x14ac:dyDescent="0.25">
      <c r="A185" s="23" t="s">
        <v>81</v>
      </c>
      <c r="B185" s="14">
        <f t="shared" ref="B185:J185" si="39">AVERAGE(B172:B183)</f>
        <v>37926.833333333336</v>
      </c>
      <c r="C185" s="14">
        <f t="shared" si="39"/>
        <v>1248.25</v>
      </c>
      <c r="D185" s="14">
        <f t="shared" si="39"/>
        <v>236</v>
      </c>
      <c r="E185" s="14">
        <f>AVERAGE(E172:E183)</f>
        <v>32.333333333333336</v>
      </c>
      <c r="F185" s="14">
        <f>AVERAGE(F172:F183)</f>
        <v>85.583333333333329</v>
      </c>
      <c r="G185" s="14">
        <f>AVERAGE(G172:G183)</f>
        <v>322.91666666666669</v>
      </c>
      <c r="H185" s="14">
        <f>AVERAGE(H172:H183)</f>
        <v>22.166666666666668</v>
      </c>
      <c r="I185" s="14">
        <f>AVERAGE(I172:I183)</f>
        <v>92.416666666666671</v>
      </c>
      <c r="J185" s="14">
        <f t="shared" si="39"/>
        <v>648.08333333333337</v>
      </c>
      <c r="K185" s="14">
        <f t="shared" ref="K185:P185" si="40">AVERAGE(K172:K183)</f>
        <v>109.91666666666667</v>
      </c>
      <c r="L185" s="14">
        <f t="shared" si="40"/>
        <v>81.75</v>
      </c>
      <c r="M185" s="19">
        <f t="shared" si="40"/>
        <v>7.9400000000000013</v>
      </c>
      <c r="N185" s="19">
        <f t="shared" si="40"/>
        <v>7.8591666666666669</v>
      </c>
      <c r="O185" s="19">
        <f t="shared" si="40"/>
        <v>0.9557500000000001</v>
      </c>
      <c r="P185" s="19">
        <f t="shared" si="40"/>
        <v>0.96133333333333326</v>
      </c>
      <c r="AA185" s="14">
        <f>AVERAGE(AA172:AA183)</f>
        <v>23782.583333333332</v>
      </c>
      <c r="AB185" s="19">
        <f>AVERAGE(AB172:AB183)</f>
        <v>0.63362021554631043</v>
      </c>
      <c r="AK185" s="90">
        <f>AVERAGE(AK172:AK183)</f>
        <v>5437.666666666667</v>
      </c>
    </row>
    <row r="186" spans="1:37" ht="13.5" thickTop="1" x14ac:dyDescent="0.2"/>
    <row r="188" spans="1:37" ht="13.5" thickBot="1" x14ac:dyDescent="0.25"/>
    <row r="189" spans="1:37" ht="13.5" thickTop="1" x14ac:dyDescent="0.2">
      <c r="A189" s="28" t="s">
        <v>5</v>
      </c>
      <c r="B189" s="20" t="s">
        <v>6</v>
      </c>
      <c r="C189" s="20" t="s">
        <v>6</v>
      </c>
      <c r="D189" s="20" t="s">
        <v>45</v>
      </c>
      <c r="E189" s="20" t="s">
        <v>8</v>
      </c>
      <c r="F189" s="35" t="s">
        <v>2</v>
      </c>
      <c r="G189" s="20" t="s">
        <v>9</v>
      </c>
      <c r="H189" s="20" t="s">
        <v>10</v>
      </c>
      <c r="I189" s="35" t="s">
        <v>3</v>
      </c>
      <c r="J189" s="20" t="s">
        <v>11</v>
      </c>
      <c r="K189" s="20" t="s">
        <v>12</v>
      </c>
      <c r="L189" s="35" t="s">
        <v>13</v>
      </c>
      <c r="M189" s="20" t="s">
        <v>65</v>
      </c>
      <c r="N189" s="20" t="s">
        <v>66</v>
      </c>
      <c r="O189" s="20" t="s">
        <v>67</v>
      </c>
      <c r="P189" s="20" t="s">
        <v>68</v>
      </c>
      <c r="AA189" s="29" t="s">
        <v>54</v>
      </c>
      <c r="AB189" s="29" t="s">
        <v>17</v>
      </c>
      <c r="AK189" s="61" t="s">
        <v>165</v>
      </c>
    </row>
    <row r="190" spans="1:37" ht="13.5" thickBot="1" x14ac:dyDescent="0.25">
      <c r="A190" s="26" t="s">
        <v>82</v>
      </c>
      <c r="B190" s="21" t="s">
        <v>20</v>
      </c>
      <c r="C190" s="22" t="s">
        <v>21</v>
      </c>
      <c r="D190" s="21" t="s">
        <v>47</v>
      </c>
      <c r="E190" s="21" t="s">
        <v>47</v>
      </c>
      <c r="F190" s="36" t="s">
        <v>70</v>
      </c>
      <c r="G190" s="21" t="s">
        <v>47</v>
      </c>
      <c r="H190" s="21" t="s">
        <v>47</v>
      </c>
      <c r="I190" s="36" t="s">
        <v>70</v>
      </c>
      <c r="J190" s="21" t="s">
        <v>47</v>
      </c>
      <c r="K190" s="21" t="s">
        <v>47</v>
      </c>
      <c r="L190" s="36" t="s">
        <v>70</v>
      </c>
      <c r="M190" s="21"/>
      <c r="N190" s="21"/>
      <c r="O190" s="21"/>
      <c r="P190" s="21"/>
      <c r="AA190" s="22" t="s">
        <v>58</v>
      </c>
      <c r="AB190" s="22" t="s">
        <v>25</v>
      </c>
      <c r="AK190" s="92" t="s">
        <v>166</v>
      </c>
    </row>
    <row r="191" spans="1:37" ht="13.5" thickTop="1" x14ac:dyDescent="0.2">
      <c r="A191" s="7" t="s">
        <v>27</v>
      </c>
      <c r="B191" s="8">
        <v>31516</v>
      </c>
      <c r="C191" s="8">
        <v>1017</v>
      </c>
      <c r="D191" s="8">
        <v>313</v>
      </c>
      <c r="E191" s="8">
        <v>61</v>
      </c>
      <c r="F191" s="8">
        <v>80</v>
      </c>
      <c r="G191" s="8">
        <v>210</v>
      </c>
      <c r="H191" s="8">
        <v>41</v>
      </c>
      <c r="I191" s="8">
        <v>80</v>
      </c>
      <c r="J191" s="8">
        <v>731</v>
      </c>
      <c r="K191" s="8">
        <v>190</v>
      </c>
      <c r="L191" s="8">
        <v>74</v>
      </c>
      <c r="M191" s="34">
        <v>7.7</v>
      </c>
      <c r="N191" s="34">
        <v>7.53</v>
      </c>
      <c r="O191" s="34">
        <v>1.2070000000000001</v>
      </c>
      <c r="P191" s="34">
        <v>1.044</v>
      </c>
      <c r="U191" t="s">
        <v>83</v>
      </c>
      <c r="AA191" s="8">
        <v>23864</v>
      </c>
      <c r="AB191" s="9">
        <f t="shared" ref="AB191:AB202" si="41">AA191/B191</f>
        <v>0.75720269069678892</v>
      </c>
      <c r="AK191" s="93">
        <f>(0.8*C191*G191)/60</f>
        <v>2847.6</v>
      </c>
    </row>
    <row r="192" spans="1:37" x14ac:dyDescent="0.2">
      <c r="A192" s="7" t="s">
        <v>28</v>
      </c>
      <c r="B192" s="8">
        <v>29388</v>
      </c>
      <c r="C192" s="8">
        <v>1050</v>
      </c>
      <c r="D192" s="8">
        <v>297</v>
      </c>
      <c r="E192" s="8">
        <v>113</v>
      </c>
      <c r="F192" s="8">
        <v>62</v>
      </c>
      <c r="G192" s="8">
        <v>236</v>
      </c>
      <c r="H192" s="8">
        <v>58</v>
      </c>
      <c r="I192" s="8">
        <v>75</v>
      </c>
      <c r="J192" s="8">
        <v>602</v>
      </c>
      <c r="K192" s="8">
        <v>257</v>
      </c>
      <c r="L192" s="8">
        <v>57</v>
      </c>
      <c r="M192" s="34">
        <v>7.54</v>
      </c>
      <c r="N192" s="34">
        <v>7.65</v>
      </c>
      <c r="O192" s="34">
        <v>1.21</v>
      </c>
      <c r="P192" s="34">
        <v>1.51</v>
      </c>
      <c r="U192" t="s">
        <v>83</v>
      </c>
      <c r="AA192" s="8">
        <v>12277</v>
      </c>
      <c r="AB192" s="9">
        <f t="shared" si="41"/>
        <v>0.41775554648155711</v>
      </c>
      <c r="AK192" s="93">
        <f t="shared" ref="AK192:AK202" si="42">(0.8*C192*G192)/60</f>
        <v>3304</v>
      </c>
    </row>
    <row r="193" spans="1:37" x14ac:dyDescent="0.2">
      <c r="A193" s="7" t="s">
        <v>29</v>
      </c>
      <c r="B193" s="8">
        <v>41765</v>
      </c>
      <c r="C193" s="8">
        <f>B193/31</f>
        <v>1347.258064516129</v>
      </c>
      <c r="D193" s="8">
        <v>263</v>
      </c>
      <c r="E193" s="8">
        <v>114</v>
      </c>
      <c r="F193" s="8">
        <v>57</v>
      </c>
      <c r="G193" s="8">
        <v>276</v>
      </c>
      <c r="H193" s="8">
        <v>67</v>
      </c>
      <c r="I193" s="8">
        <v>76</v>
      </c>
      <c r="J193" s="8">
        <v>585</v>
      </c>
      <c r="K193" s="8">
        <v>244</v>
      </c>
      <c r="L193" s="8">
        <v>58</v>
      </c>
      <c r="M193" s="34">
        <v>7.92</v>
      </c>
      <c r="N193" s="34">
        <v>7.47</v>
      </c>
      <c r="O193" s="34">
        <v>1.2270000000000001</v>
      </c>
      <c r="P193" s="34">
        <v>1.0429999999999999</v>
      </c>
      <c r="U193" t="s">
        <v>83</v>
      </c>
      <c r="AA193" s="8">
        <v>13411</v>
      </c>
      <c r="AB193" s="9">
        <f t="shared" si="41"/>
        <v>0.32110618939303243</v>
      </c>
      <c r="AK193" s="93">
        <f t="shared" si="42"/>
        <v>4957.9096774193549</v>
      </c>
    </row>
    <row r="194" spans="1:37" x14ac:dyDescent="0.2">
      <c r="A194" s="7" t="s">
        <v>30</v>
      </c>
      <c r="B194" s="8">
        <v>41250</v>
      </c>
      <c r="C194" s="8">
        <v>1375</v>
      </c>
      <c r="D194" s="8">
        <v>342</v>
      </c>
      <c r="E194" s="8">
        <v>55</v>
      </c>
      <c r="F194" s="8">
        <v>84</v>
      </c>
      <c r="G194" s="8">
        <v>254</v>
      </c>
      <c r="H194" s="8">
        <v>42</v>
      </c>
      <c r="I194" s="8">
        <v>84</v>
      </c>
      <c r="J194" s="8">
        <v>704</v>
      </c>
      <c r="K194" s="8">
        <v>129</v>
      </c>
      <c r="L194" s="8">
        <v>82</v>
      </c>
      <c r="M194" s="34">
        <v>8.27</v>
      </c>
      <c r="N194" s="34">
        <v>7.48</v>
      </c>
      <c r="O194" s="34">
        <v>1.268</v>
      </c>
      <c r="P194" s="34">
        <v>0.96299999999999997</v>
      </c>
      <c r="U194" t="s">
        <v>83</v>
      </c>
      <c r="AA194" s="8">
        <v>12995</v>
      </c>
      <c r="AB194" s="9">
        <f t="shared" si="41"/>
        <v>0.31503030303030305</v>
      </c>
      <c r="AK194" s="93">
        <f t="shared" si="42"/>
        <v>4656.666666666667</v>
      </c>
    </row>
    <row r="195" spans="1:37" x14ac:dyDescent="0.2">
      <c r="A195" s="7" t="s">
        <v>31</v>
      </c>
      <c r="B195" s="8">
        <v>39895</v>
      </c>
      <c r="C195" s="8">
        <v>1287</v>
      </c>
      <c r="D195" s="8">
        <v>256</v>
      </c>
      <c r="E195" s="8">
        <v>86</v>
      </c>
      <c r="F195" s="8">
        <v>66</v>
      </c>
      <c r="G195" s="8">
        <v>256</v>
      </c>
      <c r="H195" s="8">
        <v>62</v>
      </c>
      <c r="I195" s="8">
        <v>76</v>
      </c>
      <c r="J195" s="8">
        <v>637</v>
      </c>
      <c r="K195" s="8">
        <v>216</v>
      </c>
      <c r="L195" s="8">
        <v>66</v>
      </c>
      <c r="M195" s="34">
        <v>7.89</v>
      </c>
      <c r="N195" s="34">
        <v>7.63</v>
      </c>
      <c r="O195" s="34">
        <v>1.2250000000000001</v>
      </c>
      <c r="P195" s="34">
        <v>1.0189999999999999</v>
      </c>
      <c r="U195" t="s">
        <v>83</v>
      </c>
      <c r="AA195" s="8">
        <v>15637</v>
      </c>
      <c r="AB195" s="9">
        <f t="shared" si="41"/>
        <v>0.39195387893219702</v>
      </c>
      <c r="AK195" s="93">
        <f t="shared" si="42"/>
        <v>4392.9600000000009</v>
      </c>
    </row>
    <row r="196" spans="1:37" x14ac:dyDescent="0.2">
      <c r="A196" s="7" t="s">
        <v>32</v>
      </c>
      <c r="B196" s="8">
        <v>40825</v>
      </c>
      <c r="C196" s="8">
        <v>1361</v>
      </c>
      <c r="D196" s="8">
        <v>401</v>
      </c>
      <c r="E196" s="8">
        <v>71</v>
      </c>
      <c r="F196" s="8">
        <v>82</v>
      </c>
      <c r="G196" s="8">
        <v>256</v>
      </c>
      <c r="H196" s="8">
        <v>65</v>
      </c>
      <c r="I196" s="8">
        <v>75</v>
      </c>
      <c r="J196" s="8">
        <v>723</v>
      </c>
      <c r="K196" s="8">
        <v>191</v>
      </c>
      <c r="L196" s="8">
        <v>74</v>
      </c>
      <c r="M196" s="34">
        <v>7.95</v>
      </c>
      <c r="N196" s="34">
        <v>7.71</v>
      </c>
      <c r="O196" s="34">
        <v>1.19</v>
      </c>
      <c r="P196" s="34">
        <v>1.161</v>
      </c>
      <c r="U196" t="s">
        <v>83</v>
      </c>
      <c r="AA196" s="8">
        <v>15108</v>
      </c>
      <c r="AB196" s="9">
        <f t="shared" si="41"/>
        <v>0.37006736068585427</v>
      </c>
      <c r="AK196" s="93">
        <f t="shared" si="42"/>
        <v>4645.5466666666662</v>
      </c>
    </row>
    <row r="197" spans="1:37" x14ac:dyDescent="0.2">
      <c r="A197" s="7" t="s">
        <v>33</v>
      </c>
      <c r="B197" s="8">
        <v>39295</v>
      </c>
      <c r="C197" s="8">
        <v>1268</v>
      </c>
      <c r="D197" s="8">
        <v>415</v>
      </c>
      <c r="E197" s="8">
        <v>75</v>
      </c>
      <c r="F197" s="8">
        <v>82</v>
      </c>
      <c r="G197" s="8">
        <v>238</v>
      </c>
      <c r="H197" s="8">
        <v>54</v>
      </c>
      <c r="I197" s="8">
        <v>77</v>
      </c>
      <c r="J197" s="8">
        <v>769</v>
      </c>
      <c r="K197" s="8">
        <v>169</v>
      </c>
      <c r="L197" s="8">
        <v>78</v>
      </c>
      <c r="M197" s="34">
        <v>8.1199999999999992</v>
      </c>
      <c r="N197" s="34">
        <v>7.85</v>
      </c>
      <c r="O197" s="34">
        <v>1.2090000000000001</v>
      </c>
      <c r="P197" s="34">
        <v>1.0760000000000001</v>
      </c>
      <c r="U197" t="s">
        <v>83</v>
      </c>
      <c r="AA197" s="8">
        <v>15409</v>
      </c>
      <c r="AB197" s="9">
        <f t="shared" si="41"/>
        <v>0.39213640412266193</v>
      </c>
      <c r="AK197" s="93">
        <f t="shared" si="42"/>
        <v>4023.7866666666669</v>
      </c>
    </row>
    <row r="198" spans="1:37" x14ac:dyDescent="0.2">
      <c r="A198" s="7" t="s">
        <v>34</v>
      </c>
      <c r="B198" s="8">
        <v>33909</v>
      </c>
      <c r="C198" s="8">
        <v>1094</v>
      </c>
      <c r="D198" s="8">
        <v>315</v>
      </c>
      <c r="E198" s="8">
        <v>78</v>
      </c>
      <c r="F198" s="8">
        <v>75</v>
      </c>
      <c r="G198" s="8">
        <v>226</v>
      </c>
      <c r="H198" s="8">
        <v>40</v>
      </c>
      <c r="I198" s="8">
        <v>83</v>
      </c>
      <c r="J198" s="8">
        <v>662</v>
      </c>
      <c r="K198" s="8">
        <v>204</v>
      </c>
      <c r="L198" s="8">
        <v>69</v>
      </c>
      <c r="M198" s="34">
        <v>7.61</v>
      </c>
      <c r="N198" s="34">
        <v>7.76</v>
      </c>
      <c r="O198" s="34">
        <v>1.2030000000000001</v>
      </c>
      <c r="P198" s="34">
        <v>1.0660000000000001</v>
      </c>
      <c r="U198" t="s">
        <v>83</v>
      </c>
      <c r="AA198" s="8">
        <v>13791</v>
      </c>
      <c r="AB198" s="9">
        <f t="shared" si="41"/>
        <v>0.40670618419888527</v>
      </c>
      <c r="AK198" s="93">
        <f t="shared" si="42"/>
        <v>3296.586666666667</v>
      </c>
    </row>
    <row r="199" spans="1:37" x14ac:dyDescent="0.2">
      <c r="A199" s="7" t="s">
        <v>35</v>
      </c>
      <c r="B199" s="8">
        <v>33360</v>
      </c>
      <c r="C199" s="8">
        <v>1112</v>
      </c>
      <c r="D199" s="8">
        <v>343</v>
      </c>
      <c r="E199" s="8">
        <v>88</v>
      </c>
      <c r="F199" s="8">
        <v>74</v>
      </c>
      <c r="G199" s="8">
        <v>199</v>
      </c>
      <c r="H199" s="8">
        <v>32</v>
      </c>
      <c r="I199" s="8">
        <v>84</v>
      </c>
      <c r="J199" s="8">
        <v>773</v>
      </c>
      <c r="K199" s="8">
        <v>261</v>
      </c>
      <c r="L199" s="8">
        <v>66</v>
      </c>
      <c r="M199" s="34">
        <v>6.49</v>
      </c>
      <c r="N199" s="34">
        <v>6.45</v>
      </c>
      <c r="O199" s="34">
        <v>1.3480000000000001</v>
      </c>
      <c r="P199" s="34">
        <v>1.1619999999999999</v>
      </c>
      <c r="U199" t="s">
        <v>83</v>
      </c>
      <c r="AA199" s="8">
        <v>12456</v>
      </c>
      <c r="AB199" s="9">
        <f t="shared" si="41"/>
        <v>0.37338129496402878</v>
      </c>
      <c r="AK199" s="93">
        <f t="shared" si="42"/>
        <v>2950.5066666666667</v>
      </c>
    </row>
    <row r="200" spans="1:37" x14ac:dyDescent="0.2">
      <c r="A200" s="7" t="s">
        <v>36</v>
      </c>
      <c r="B200" s="8">
        <v>37967</v>
      </c>
      <c r="C200" s="8">
        <v>1225</v>
      </c>
      <c r="D200" s="8">
        <v>273</v>
      </c>
      <c r="E200" s="8">
        <v>84</v>
      </c>
      <c r="F200" s="8">
        <v>69</v>
      </c>
      <c r="G200" s="8">
        <v>235</v>
      </c>
      <c r="H200" s="8">
        <v>46</v>
      </c>
      <c r="I200" s="8">
        <v>80</v>
      </c>
      <c r="J200" s="8">
        <v>650</v>
      </c>
      <c r="K200" s="8">
        <v>149</v>
      </c>
      <c r="L200" s="8">
        <v>77</v>
      </c>
      <c r="M200" s="34">
        <v>7.57</v>
      </c>
      <c r="N200" s="34">
        <v>7.5</v>
      </c>
      <c r="O200" s="34">
        <v>0.97799999999999998</v>
      </c>
      <c r="P200" s="34">
        <v>1.256</v>
      </c>
      <c r="U200" t="s">
        <v>84</v>
      </c>
      <c r="AA200" s="8">
        <v>22501</v>
      </c>
      <c r="AB200" s="9">
        <f t="shared" si="41"/>
        <v>0.5926462454236574</v>
      </c>
      <c r="AK200" s="93">
        <f t="shared" si="42"/>
        <v>3838.3333333333335</v>
      </c>
    </row>
    <row r="201" spans="1:37" x14ac:dyDescent="0.2">
      <c r="A201" s="7" t="s">
        <v>37</v>
      </c>
      <c r="B201" s="8">
        <v>32136</v>
      </c>
      <c r="C201" s="8">
        <v>1071</v>
      </c>
      <c r="D201" s="8">
        <v>308</v>
      </c>
      <c r="E201" s="8">
        <v>39</v>
      </c>
      <c r="F201" s="8">
        <v>87</v>
      </c>
      <c r="G201" s="8">
        <v>220</v>
      </c>
      <c r="H201" s="8">
        <v>26</v>
      </c>
      <c r="I201" s="8">
        <v>88</v>
      </c>
      <c r="J201" s="8">
        <v>713</v>
      </c>
      <c r="K201" s="8">
        <v>90</v>
      </c>
      <c r="L201" s="8">
        <v>87</v>
      </c>
      <c r="M201" s="34">
        <v>7.63</v>
      </c>
      <c r="N201" s="34">
        <v>7.68</v>
      </c>
      <c r="O201" s="34">
        <v>1.155</v>
      </c>
      <c r="P201" s="34">
        <v>1.292</v>
      </c>
      <c r="AA201" s="8">
        <v>28151</v>
      </c>
      <c r="AB201" s="9">
        <f t="shared" si="41"/>
        <v>0.87599576798605927</v>
      </c>
      <c r="AK201" s="93">
        <f t="shared" si="42"/>
        <v>3141.6000000000004</v>
      </c>
    </row>
    <row r="202" spans="1:37" ht="13.5" thickBot="1" x14ac:dyDescent="0.25">
      <c r="A202" s="7" t="s">
        <v>38</v>
      </c>
      <c r="B202" s="8">
        <v>39570</v>
      </c>
      <c r="C202" s="8">
        <f>(B202/31)</f>
        <v>1276.4516129032259</v>
      </c>
      <c r="D202" s="8">
        <v>362</v>
      </c>
      <c r="E202" s="8">
        <v>24</v>
      </c>
      <c r="F202" s="8">
        <v>93</v>
      </c>
      <c r="G202" s="8">
        <v>343</v>
      </c>
      <c r="H202" s="8">
        <v>22</v>
      </c>
      <c r="I202" s="8">
        <v>94</v>
      </c>
      <c r="J202" s="8">
        <v>682</v>
      </c>
      <c r="K202" s="8">
        <v>91</v>
      </c>
      <c r="L202" s="8">
        <v>87</v>
      </c>
      <c r="M202" s="34">
        <v>7.92</v>
      </c>
      <c r="N202" s="34">
        <v>7.62</v>
      </c>
      <c r="O202" s="34">
        <v>1.145</v>
      </c>
      <c r="P202" s="34">
        <v>0.97499999999999998</v>
      </c>
      <c r="AA202" s="8">
        <v>29278</v>
      </c>
      <c r="AB202" s="9">
        <f t="shared" si="41"/>
        <v>0.73990396765226185</v>
      </c>
      <c r="AK202" s="93">
        <f t="shared" si="42"/>
        <v>5837.6387096774206</v>
      </c>
    </row>
    <row r="203" spans="1:37" ht="14.25" thickTop="1" thickBot="1" x14ac:dyDescent="0.25">
      <c r="A203" s="10" t="s">
        <v>85</v>
      </c>
      <c r="B203" s="11">
        <f t="shared" ref="B203:P203" si="43">SUM(B191:B202)</f>
        <v>440876</v>
      </c>
      <c r="C203" s="11">
        <f t="shared" si="43"/>
        <v>14483.709677419354</v>
      </c>
      <c r="D203" s="11">
        <f t="shared" si="43"/>
        <v>3888</v>
      </c>
      <c r="E203" s="11">
        <f>SUM(E191:E202)</f>
        <v>888</v>
      </c>
      <c r="F203" s="11">
        <f>SUM(F191:F202)</f>
        <v>911</v>
      </c>
      <c r="G203" s="11">
        <f>SUM(G191:G202)</f>
        <v>2949</v>
      </c>
      <c r="H203" s="11">
        <f>SUM(H191:H202)</f>
        <v>555</v>
      </c>
      <c r="I203" s="11">
        <f>SUM(I191:I202)</f>
        <v>972</v>
      </c>
      <c r="J203" s="11">
        <f t="shared" si="43"/>
        <v>8231</v>
      </c>
      <c r="K203" s="11">
        <f>SUM(K191:K202)</f>
        <v>2191</v>
      </c>
      <c r="L203" s="11">
        <f>SUM(L191:L202)</f>
        <v>875</v>
      </c>
      <c r="M203" s="31">
        <f t="shared" si="43"/>
        <v>92.61</v>
      </c>
      <c r="N203" s="31">
        <f t="shared" si="43"/>
        <v>90.330000000000013</v>
      </c>
      <c r="O203" s="31">
        <f t="shared" si="43"/>
        <v>14.364999999999998</v>
      </c>
      <c r="P203" s="31">
        <f t="shared" si="43"/>
        <v>13.567</v>
      </c>
      <c r="AA203" s="11">
        <f>SUM(AA191:AA202)</f>
        <v>214878</v>
      </c>
      <c r="AB203" s="31">
        <f>SUM(AB191:AB202)</f>
        <v>5.9538858335672877</v>
      </c>
      <c r="AK203" s="89"/>
    </row>
    <row r="204" spans="1:37" ht="14.25" thickTop="1" thickBot="1" x14ac:dyDescent="0.25">
      <c r="A204" s="23" t="s">
        <v>86</v>
      </c>
      <c r="B204" s="14">
        <f t="shared" ref="B204:J204" si="44">AVERAGE(B191:B202)</f>
        <v>36739.666666666664</v>
      </c>
      <c r="C204" s="14">
        <f t="shared" si="44"/>
        <v>1206.9758064516129</v>
      </c>
      <c r="D204" s="14">
        <f t="shared" si="44"/>
        <v>324</v>
      </c>
      <c r="E204" s="14">
        <f>AVERAGE(E191:E202)</f>
        <v>74</v>
      </c>
      <c r="F204" s="14">
        <f>AVERAGE(F191:F202)</f>
        <v>75.916666666666671</v>
      </c>
      <c r="G204" s="14">
        <f>AVERAGE(G191:G202)</f>
        <v>245.75</v>
      </c>
      <c r="H204" s="14">
        <f>AVERAGE(H191:H202)</f>
        <v>46.25</v>
      </c>
      <c r="I204" s="14">
        <f>AVERAGE(I191:I202)</f>
        <v>81</v>
      </c>
      <c r="J204" s="14">
        <f t="shared" si="44"/>
        <v>685.91666666666663</v>
      </c>
      <c r="K204" s="14">
        <f t="shared" ref="K204:P204" si="45">AVERAGE(K191:K202)</f>
        <v>182.58333333333334</v>
      </c>
      <c r="L204" s="14">
        <f t="shared" si="45"/>
        <v>72.916666666666671</v>
      </c>
      <c r="M204" s="19">
        <f t="shared" si="45"/>
        <v>7.7175000000000002</v>
      </c>
      <c r="N204" s="19">
        <f t="shared" si="45"/>
        <v>7.5275000000000007</v>
      </c>
      <c r="O204" s="19">
        <f t="shared" si="45"/>
        <v>1.1970833333333333</v>
      </c>
      <c r="P204" s="19">
        <f t="shared" si="45"/>
        <v>1.1305833333333333</v>
      </c>
      <c r="AA204" s="14">
        <f>AVERAGE(AA191:AA202)</f>
        <v>17906.5</v>
      </c>
      <c r="AB204" s="19">
        <f>AVERAGE(AB191:AB202)</f>
        <v>0.49615715279727396</v>
      </c>
      <c r="AK204" s="90">
        <f>AVERAGE(AK191:AK202)</f>
        <v>3991.0945878136204</v>
      </c>
    </row>
    <row r="205" spans="1:37" ht="13.5" thickTop="1" x14ac:dyDescent="0.2"/>
    <row r="206" spans="1:37" ht="13.5" thickBot="1" x14ac:dyDescent="0.25"/>
    <row r="207" spans="1:37" ht="13.5" thickTop="1" x14ac:dyDescent="0.2">
      <c r="A207" s="28" t="s">
        <v>5</v>
      </c>
      <c r="B207" s="20" t="s">
        <v>6</v>
      </c>
      <c r="C207" s="20" t="s">
        <v>6</v>
      </c>
      <c r="D207" s="20" t="s">
        <v>45</v>
      </c>
      <c r="E207" s="20" t="s">
        <v>8</v>
      </c>
      <c r="F207" s="35" t="s">
        <v>2</v>
      </c>
      <c r="G207" s="20" t="s">
        <v>9</v>
      </c>
      <c r="H207" s="20" t="s">
        <v>10</v>
      </c>
      <c r="I207" s="35" t="s">
        <v>3</v>
      </c>
      <c r="J207" s="20" t="s">
        <v>11</v>
      </c>
      <c r="K207" s="20" t="s">
        <v>12</v>
      </c>
      <c r="L207" s="35" t="s">
        <v>13</v>
      </c>
      <c r="M207" s="20" t="s">
        <v>65</v>
      </c>
      <c r="N207" s="20" t="s">
        <v>66</v>
      </c>
      <c r="O207" s="20" t="s">
        <v>67</v>
      </c>
      <c r="P207" s="20" t="s">
        <v>68</v>
      </c>
      <c r="AA207" s="29" t="s">
        <v>54</v>
      </c>
      <c r="AB207" s="29" t="s">
        <v>17</v>
      </c>
      <c r="AK207" s="61" t="s">
        <v>165</v>
      </c>
    </row>
    <row r="208" spans="1:37" ht="13.5" thickBot="1" x14ac:dyDescent="0.25">
      <c r="A208" s="26" t="s">
        <v>87</v>
      </c>
      <c r="B208" s="21" t="s">
        <v>20</v>
      </c>
      <c r="C208" s="22" t="s">
        <v>21</v>
      </c>
      <c r="D208" s="21" t="s">
        <v>47</v>
      </c>
      <c r="E208" s="21" t="s">
        <v>47</v>
      </c>
      <c r="F208" s="36" t="s">
        <v>70</v>
      </c>
      <c r="G208" s="21" t="s">
        <v>47</v>
      </c>
      <c r="H208" s="21" t="s">
        <v>47</v>
      </c>
      <c r="I208" s="36" t="s">
        <v>70</v>
      </c>
      <c r="J208" s="21" t="s">
        <v>47</v>
      </c>
      <c r="K208" s="21" t="s">
        <v>47</v>
      </c>
      <c r="L208" s="36" t="s">
        <v>70</v>
      </c>
      <c r="M208" s="21"/>
      <c r="N208" s="21"/>
      <c r="O208" s="21"/>
      <c r="P208" s="21"/>
      <c r="AA208" s="22" t="s">
        <v>58</v>
      </c>
      <c r="AB208" s="22" t="s">
        <v>25</v>
      </c>
      <c r="AK208" s="92" t="s">
        <v>166</v>
      </c>
    </row>
    <row r="209" spans="1:37" ht="13.5" thickTop="1" x14ac:dyDescent="0.2">
      <c r="A209" s="7" t="s">
        <v>27</v>
      </c>
      <c r="B209" s="8">
        <v>30655</v>
      </c>
      <c r="C209" s="8">
        <v>989</v>
      </c>
      <c r="D209" s="8">
        <v>421</v>
      </c>
      <c r="E209" s="8">
        <v>28</v>
      </c>
      <c r="F209" s="8">
        <v>93</v>
      </c>
      <c r="G209" s="8">
        <v>246</v>
      </c>
      <c r="H209" s="8">
        <v>16</v>
      </c>
      <c r="I209" s="8">
        <v>94</v>
      </c>
      <c r="J209" s="8">
        <v>849</v>
      </c>
      <c r="K209" s="8">
        <v>104</v>
      </c>
      <c r="L209" s="8">
        <v>88</v>
      </c>
      <c r="M209" s="34">
        <v>8.06</v>
      </c>
      <c r="N209" s="34">
        <v>7.71</v>
      </c>
      <c r="O209" s="34">
        <v>1.0209999999999999</v>
      </c>
      <c r="P209" s="34">
        <v>0.61</v>
      </c>
      <c r="AA209" s="8">
        <v>28280</v>
      </c>
      <c r="AB209" s="9">
        <f t="shared" ref="AB209:AB220" si="46">AA209/B209</f>
        <v>0.92252487359321478</v>
      </c>
      <c r="AK209" s="93">
        <f>(0.8*C209*G209)/60</f>
        <v>3243.92</v>
      </c>
    </row>
    <row r="210" spans="1:37" x14ac:dyDescent="0.2">
      <c r="A210" s="7" t="s">
        <v>28</v>
      </c>
      <c r="B210" s="8">
        <v>35498</v>
      </c>
      <c r="C210" s="8">
        <v>1224</v>
      </c>
      <c r="D210" s="8">
        <v>479</v>
      </c>
      <c r="E210" s="8">
        <v>23</v>
      </c>
      <c r="F210" s="8">
        <v>95</v>
      </c>
      <c r="G210" s="8">
        <v>366</v>
      </c>
      <c r="H210" s="8">
        <v>15</v>
      </c>
      <c r="I210" s="8">
        <v>96</v>
      </c>
      <c r="J210" s="8">
        <v>866</v>
      </c>
      <c r="K210" s="8">
        <v>79</v>
      </c>
      <c r="L210" s="8">
        <v>91</v>
      </c>
      <c r="M210" s="34">
        <v>7.74</v>
      </c>
      <c r="N210" s="34">
        <v>7.68</v>
      </c>
      <c r="O210" s="34">
        <v>0.69699999999999995</v>
      </c>
      <c r="P210" s="34">
        <v>0.56100000000000005</v>
      </c>
      <c r="AA210" s="8">
        <v>23970</v>
      </c>
      <c r="AB210" s="9">
        <f t="shared" si="46"/>
        <v>0.67524930982027154</v>
      </c>
      <c r="AK210" s="93">
        <f t="shared" ref="AK210:AK220" si="47">(0.8*C210*G210)/60</f>
        <v>5973.12</v>
      </c>
    </row>
    <row r="211" spans="1:37" x14ac:dyDescent="0.2">
      <c r="A211" s="7" t="s">
        <v>29</v>
      </c>
      <c r="B211" s="8">
        <v>32423</v>
      </c>
      <c r="C211" s="8">
        <v>1046</v>
      </c>
      <c r="D211" s="8">
        <v>316</v>
      </c>
      <c r="E211" s="8">
        <v>26</v>
      </c>
      <c r="F211" s="8">
        <v>92</v>
      </c>
      <c r="G211" s="8">
        <v>281</v>
      </c>
      <c r="H211" s="8">
        <v>14</v>
      </c>
      <c r="I211" s="8">
        <v>95</v>
      </c>
      <c r="J211" s="8">
        <v>748</v>
      </c>
      <c r="K211" s="8">
        <v>98</v>
      </c>
      <c r="L211" s="8">
        <v>87</v>
      </c>
      <c r="M211" s="34">
        <v>7.99</v>
      </c>
      <c r="N211" s="34">
        <v>7.33</v>
      </c>
      <c r="O211" s="34"/>
      <c r="P211" s="34"/>
      <c r="AA211" s="8">
        <v>23880</v>
      </c>
      <c r="AB211" s="9">
        <f t="shared" si="46"/>
        <v>0.73651420288067115</v>
      </c>
      <c r="AK211" s="93">
        <f t="shared" si="47"/>
        <v>3919.0133333333338</v>
      </c>
    </row>
    <row r="212" spans="1:37" x14ac:dyDescent="0.2">
      <c r="A212" s="7" t="s">
        <v>30</v>
      </c>
      <c r="B212" s="8">
        <v>33309</v>
      </c>
      <c r="C212" s="8">
        <v>1110</v>
      </c>
      <c r="D212" s="8">
        <v>351</v>
      </c>
      <c r="E212" s="8">
        <v>54</v>
      </c>
      <c r="F212" s="8">
        <v>85</v>
      </c>
      <c r="G212" s="8">
        <v>261</v>
      </c>
      <c r="H212" s="8">
        <v>34</v>
      </c>
      <c r="I212" s="8">
        <v>87</v>
      </c>
      <c r="J212" s="8">
        <v>743</v>
      </c>
      <c r="K212" s="8">
        <v>108</v>
      </c>
      <c r="L212" s="8">
        <v>85</v>
      </c>
      <c r="M212" s="34">
        <v>7.63</v>
      </c>
      <c r="N212" s="34">
        <v>7.45</v>
      </c>
      <c r="O212" s="34">
        <v>1.002</v>
      </c>
      <c r="P212" s="34">
        <v>0.81299999999999994</v>
      </c>
      <c r="AA212" s="8">
        <v>18986</v>
      </c>
      <c r="AB212" s="9">
        <f t="shared" si="46"/>
        <v>0.56999609715092014</v>
      </c>
      <c r="AK212" s="93">
        <f t="shared" si="47"/>
        <v>3862.8</v>
      </c>
    </row>
    <row r="213" spans="1:37" x14ac:dyDescent="0.2">
      <c r="A213" s="7" t="s">
        <v>31</v>
      </c>
      <c r="B213" s="8">
        <v>32838</v>
      </c>
      <c r="C213" s="8">
        <v>1059</v>
      </c>
      <c r="D213" s="8">
        <v>331</v>
      </c>
      <c r="E213" s="8">
        <v>26</v>
      </c>
      <c r="F213" s="8">
        <v>92</v>
      </c>
      <c r="G213" s="8">
        <v>232</v>
      </c>
      <c r="H213" s="8">
        <v>21</v>
      </c>
      <c r="I213" s="8">
        <v>91</v>
      </c>
      <c r="J213" s="8">
        <v>718</v>
      </c>
      <c r="K213" s="8">
        <v>83</v>
      </c>
      <c r="L213" s="8">
        <v>88</v>
      </c>
      <c r="M213" s="34">
        <v>7.52</v>
      </c>
      <c r="N213" s="34">
        <v>7.29</v>
      </c>
      <c r="O213" s="34">
        <v>1.046</v>
      </c>
      <c r="P213" s="34">
        <v>0.751</v>
      </c>
      <c r="AA213" s="8">
        <v>21266</v>
      </c>
      <c r="AB213" s="9">
        <f t="shared" si="46"/>
        <v>0.647603386320726</v>
      </c>
      <c r="AK213" s="93">
        <f t="shared" si="47"/>
        <v>3275.8400000000006</v>
      </c>
    </row>
    <row r="214" spans="1:37" x14ac:dyDescent="0.2">
      <c r="A214" s="7" t="s">
        <v>32</v>
      </c>
      <c r="B214" s="8">
        <v>27913</v>
      </c>
      <c r="C214" s="8">
        <v>930</v>
      </c>
      <c r="D214" s="8">
        <v>320</v>
      </c>
      <c r="E214" s="8">
        <v>24</v>
      </c>
      <c r="F214" s="8">
        <v>93</v>
      </c>
      <c r="G214" s="8">
        <v>216</v>
      </c>
      <c r="H214" s="8">
        <v>15</v>
      </c>
      <c r="I214" s="8">
        <v>93</v>
      </c>
      <c r="J214" s="8">
        <v>751</v>
      </c>
      <c r="K214" s="8">
        <v>95</v>
      </c>
      <c r="L214" s="8">
        <v>87</v>
      </c>
      <c r="M214" s="34">
        <v>7.62</v>
      </c>
      <c r="N214" s="34">
        <v>7.48</v>
      </c>
      <c r="O214" s="34">
        <v>1.226</v>
      </c>
      <c r="P214" s="34">
        <v>0.873</v>
      </c>
      <c r="AA214" s="8">
        <v>20745</v>
      </c>
      <c r="AB214" s="9">
        <f t="shared" si="46"/>
        <v>0.74320209221509692</v>
      </c>
      <c r="AK214" s="93">
        <f t="shared" si="47"/>
        <v>2678.4</v>
      </c>
    </row>
    <row r="215" spans="1:37" x14ac:dyDescent="0.2">
      <c r="A215" s="7" t="s">
        <v>33</v>
      </c>
      <c r="B215" s="8">
        <v>30777</v>
      </c>
      <c r="C215" s="8">
        <v>993</v>
      </c>
      <c r="D215" s="8">
        <v>500</v>
      </c>
      <c r="E215" s="8">
        <v>49</v>
      </c>
      <c r="F215" s="8">
        <v>90</v>
      </c>
      <c r="G215" s="8">
        <v>297</v>
      </c>
      <c r="H215" s="8">
        <v>21</v>
      </c>
      <c r="I215" s="8">
        <v>93</v>
      </c>
      <c r="J215" s="8">
        <v>1013</v>
      </c>
      <c r="K215" s="8">
        <v>113</v>
      </c>
      <c r="L215" s="8">
        <v>89</v>
      </c>
      <c r="M215" s="34">
        <v>7.66</v>
      </c>
      <c r="N215" s="34">
        <v>7.34</v>
      </c>
      <c r="O215" s="34"/>
      <c r="P215" s="34"/>
      <c r="AA215" s="8">
        <v>20215</v>
      </c>
      <c r="AB215" s="9">
        <f t="shared" si="46"/>
        <v>0.6568216525327355</v>
      </c>
      <c r="AK215" s="93">
        <f t="shared" si="47"/>
        <v>3932.28</v>
      </c>
    </row>
    <row r="216" spans="1:37" x14ac:dyDescent="0.2">
      <c r="A216" s="7" t="s">
        <v>34</v>
      </c>
      <c r="B216" s="8">
        <v>29595</v>
      </c>
      <c r="C216" s="8">
        <v>955</v>
      </c>
      <c r="D216" s="8">
        <v>407</v>
      </c>
      <c r="E216" s="8">
        <v>57</v>
      </c>
      <c r="F216" s="8">
        <v>86</v>
      </c>
      <c r="G216" s="8">
        <v>324</v>
      </c>
      <c r="H216" s="8">
        <v>21</v>
      </c>
      <c r="I216" s="8">
        <v>94</v>
      </c>
      <c r="J216" s="8">
        <v>932</v>
      </c>
      <c r="K216" s="8">
        <v>92</v>
      </c>
      <c r="L216" s="8">
        <v>90</v>
      </c>
      <c r="M216" s="34">
        <v>7.57</v>
      </c>
      <c r="N216" s="34">
        <v>7.64</v>
      </c>
      <c r="O216" s="34">
        <v>1.417</v>
      </c>
      <c r="P216" s="34">
        <v>1.0349999999999999</v>
      </c>
      <c r="AA216" s="8">
        <v>19145</v>
      </c>
      <c r="AB216" s="9">
        <f t="shared" si="46"/>
        <v>0.64689981415779696</v>
      </c>
      <c r="AK216" s="93">
        <f t="shared" si="47"/>
        <v>4125.6000000000004</v>
      </c>
    </row>
    <row r="217" spans="1:37" x14ac:dyDescent="0.2">
      <c r="A217" s="7" t="s">
        <v>35</v>
      </c>
      <c r="B217" s="8">
        <v>28869</v>
      </c>
      <c r="C217" s="8">
        <v>962</v>
      </c>
      <c r="D217" s="8">
        <v>457</v>
      </c>
      <c r="E217" s="8">
        <v>24</v>
      </c>
      <c r="F217" s="8">
        <v>95</v>
      </c>
      <c r="G217" s="8">
        <v>363</v>
      </c>
      <c r="H217" s="8">
        <v>18</v>
      </c>
      <c r="I217" s="8">
        <v>95</v>
      </c>
      <c r="J217" s="8">
        <v>779</v>
      </c>
      <c r="K217" s="8">
        <v>70</v>
      </c>
      <c r="L217" s="8">
        <v>91</v>
      </c>
      <c r="M217" s="34">
        <v>7.88</v>
      </c>
      <c r="N217" s="34">
        <v>7.63</v>
      </c>
      <c r="O217" s="34">
        <v>1.4750000000000001</v>
      </c>
      <c r="P217" s="34">
        <v>1.008</v>
      </c>
      <c r="AA217" s="8">
        <v>20349</v>
      </c>
      <c r="AB217" s="9">
        <f t="shared" si="46"/>
        <v>0.70487373999792169</v>
      </c>
      <c r="AK217" s="93">
        <f t="shared" si="47"/>
        <v>4656.08</v>
      </c>
    </row>
    <row r="218" spans="1:37" x14ac:dyDescent="0.2">
      <c r="A218" s="7" t="s">
        <v>36</v>
      </c>
      <c r="B218" s="8">
        <v>33901</v>
      </c>
      <c r="C218" s="8">
        <v>1094</v>
      </c>
      <c r="D218" s="8">
        <v>344</v>
      </c>
      <c r="E218" s="8">
        <v>22</v>
      </c>
      <c r="F218" s="8">
        <v>94</v>
      </c>
      <c r="G218" s="8">
        <v>261</v>
      </c>
      <c r="H218" s="8">
        <v>19</v>
      </c>
      <c r="I218" s="8">
        <v>93</v>
      </c>
      <c r="J218" s="8">
        <v>675</v>
      </c>
      <c r="K218" s="8">
        <v>70</v>
      </c>
      <c r="L218" s="8">
        <v>90</v>
      </c>
      <c r="M218" s="34">
        <v>7.8</v>
      </c>
      <c r="N218" s="34">
        <v>7.55</v>
      </c>
      <c r="O218" s="34">
        <v>1.415</v>
      </c>
      <c r="P218" s="34">
        <v>0.99399999999999999</v>
      </c>
      <c r="AA218" s="8">
        <v>22177</v>
      </c>
      <c r="AB218" s="9">
        <f t="shared" si="46"/>
        <v>0.65416949352526477</v>
      </c>
      <c r="AK218" s="93">
        <f t="shared" si="47"/>
        <v>3807.1200000000003</v>
      </c>
    </row>
    <row r="219" spans="1:37" x14ac:dyDescent="0.2">
      <c r="A219" s="7" t="s">
        <v>37</v>
      </c>
      <c r="B219" s="8">
        <v>30548</v>
      </c>
      <c r="C219" s="8">
        <v>1018</v>
      </c>
      <c r="D219" s="8">
        <v>284</v>
      </c>
      <c r="E219" s="8">
        <v>23</v>
      </c>
      <c r="F219" s="8">
        <v>92</v>
      </c>
      <c r="G219" s="8">
        <v>320</v>
      </c>
      <c r="H219" s="8">
        <v>19</v>
      </c>
      <c r="I219" s="8">
        <v>94</v>
      </c>
      <c r="J219" s="8">
        <v>696</v>
      </c>
      <c r="K219" s="8">
        <v>68</v>
      </c>
      <c r="L219" s="8">
        <v>90</v>
      </c>
      <c r="M219" s="34">
        <v>8.34</v>
      </c>
      <c r="N219" s="34">
        <v>7.22</v>
      </c>
      <c r="O219" s="34">
        <v>1.51</v>
      </c>
      <c r="P219" s="34">
        <v>1.1359999999999999</v>
      </c>
      <c r="AA219" s="8">
        <v>22484</v>
      </c>
      <c r="AB219" s="9">
        <f t="shared" si="46"/>
        <v>0.73602199816681946</v>
      </c>
      <c r="AK219" s="93">
        <f t="shared" si="47"/>
        <v>4343.4666666666672</v>
      </c>
    </row>
    <row r="220" spans="1:37" ht="13.5" thickBot="1" x14ac:dyDescent="0.25">
      <c r="A220" s="7" t="s">
        <v>38</v>
      </c>
      <c r="B220" s="8">
        <v>33125</v>
      </c>
      <c r="C220" s="8">
        <v>1069</v>
      </c>
      <c r="D220" s="8">
        <v>343</v>
      </c>
      <c r="E220" s="8">
        <v>17</v>
      </c>
      <c r="F220" s="8">
        <v>95</v>
      </c>
      <c r="G220" s="8">
        <v>228</v>
      </c>
      <c r="H220" s="8">
        <v>9</v>
      </c>
      <c r="I220" s="8">
        <v>96</v>
      </c>
      <c r="J220" s="8">
        <v>762</v>
      </c>
      <c r="K220" s="8">
        <v>58</v>
      </c>
      <c r="L220" s="8">
        <v>92</v>
      </c>
      <c r="M220" s="34">
        <v>8.18</v>
      </c>
      <c r="N220" s="34">
        <v>7.18</v>
      </c>
      <c r="O220" s="34">
        <v>1.26</v>
      </c>
      <c r="P220" s="34">
        <v>1.0660000000000001</v>
      </c>
      <c r="AA220" s="8">
        <v>24494</v>
      </c>
      <c r="AB220" s="9">
        <f t="shared" si="46"/>
        <v>0.73944150943396225</v>
      </c>
      <c r="AK220" s="93">
        <f t="shared" si="47"/>
        <v>3249.76</v>
      </c>
    </row>
    <row r="221" spans="1:37" ht="14.25" thickTop="1" thickBot="1" x14ac:dyDescent="0.25">
      <c r="A221" s="10" t="s">
        <v>88</v>
      </c>
      <c r="B221" s="11">
        <f t="shared" ref="B221:P221" si="48">SUM(B209:B220)</f>
        <v>379451</v>
      </c>
      <c r="C221" s="11">
        <f t="shared" si="48"/>
        <v>12449</v>
      </c>
      <c r="D221" s="11">
        <f t="shared" si="48"/>
        <v>4553</v>
      </c>
      <c r="E221" s="11">
        <f>SUM(E209:E220)</f>
        <v>373</v>
      </c>
      <c r="F221" s="11">
        <f>SUM(F209:F220)</f>
        <v>1102</v>
      </c>
      <c r="G221" s="11">
        <f>SUM(G209:G220)</f>
        <v>3395</v>
      </c>
      <c r="H221" s="11">
        <f>SUM(H209:H220)</f>
        <v>222</v>
      </c>
      <c r="I221" s="11">
        <f>SUM(I209:I220)</f>
        <v>1121</v>
      </c>
      <c r="J221" s="11">
        <f t="shared" si="48"/>
        <v>9532</v>
      </c>
      <c r="K221" s="11">
        <f>SUM(K209:K220)</f>
        <v>1038</v>
      </c>
      <c r="L221" s="11">
        <f>SUM(L209:L220)</f>
        <v>1068</v>
      </c>
      <c r="M221" s="31">
        <f t="shared" si="48"/>
        <v>93.990000000000009</v>
      </c>
      <c r="N221" s="31">
        <f t="shared" si="48"/>
        <v>89.5</v>
      </c>
      <c r="O221" s="31">
        <f t="shared" si="48"/>
        <v>12.068999999999999</v>
      </c>
      <c r="P221" s="31">
        <f t="shared" si="48"/>
        <v>8.8469999999999995</v>
      </c>
      <c r="AA221" s="11">
        <f>SUM(AA209:AA220)</f>
        <v>265991</v>
      </c>
      <c r="AB221" s="31">
        <f>SUM(AB209:AB220)</f>
        <v>8.4333181697954007</v>
      </c>
      <c r="AK221" s="89"/>
    </row>
    <row r="222" spans="1:37" ht="14.25" thickTop="1" thickBot="1" x14ac:dyDescent="0.25">
      <c r="A222" s="23" t="s">
        <v>89</v>
      </c>
      <c r="B222" s="14">
        <f t="shared" ref="B222:J222" si="49">AVERAGE(B209:B220)</f>
        <v>31620.916666666668</v>
      </c>
      <c r="C222" s="14">
        <f t="shared" si="49"/>
        <v>1037.4166666666667</v>
      </c>
      <c r="D222" s="14">
        <f t="shared" si="49"/>
        <v>379.41666666666669</v>
      </c>
      <c r="E222" s="14">
        <f>AVERAGE(E209:E220)</f>
        <v>31.083333333333332</v>
      </c>
      <c r="F222" s="14">
        <f>AVERAGE(F209:F220)</f>
        <v>91.833333333333329</v>
      </c>
      <c r="G222" s="14">
        <f>AVERAGE(G209:G220)</f>
        <v>282.91666666666669</v>
      </c>
      <c r="H222" s="14">
        <f>AVERAGE(H209:H220)</f>
        <v>18.5</v>
      </c>
      <c r="I222" s="14">
        <f>AVERAGE(I209:I220)</f>
        <v>93.416666666666671</v>
      </c>
      <c r="J222" s="14">
        <f t="shared" si="49"/>
        <v>794.33333333333337</v>
      </c>
      <c r="K222" s="14">
        <f t="shared" ref="K222:P222" si="50">AVERAGE(K209:K220)</f>
        <v>86.5</v>
      </c>
      <c r="L222" s="14">
        <f t="shared" si="50"/>
        <v>89</v>
      </c>
      <c r="M222" s="19">
        <f t="shared" si="50"/>
        <v>7.8325000000000005</v>
      </c>
      <c r="N222" s="19">
        <f t="shared" si="50"/>
        <v>7.458333333333333</v>
      </c>
      <c r="O222" s="19">
        <f t="shared" si="50"/>
        <v>1.2068999999999999</v>
      </c>
      <c r="P222" s="19">
        <f t="shared" si="50"/>
        <v>0.88469999999999993</v>
      </c>
      <c r="AA222" s="14">
        <f>AVERAGE(AA209:AA220)</f>
        <v>22165.916666666668</v>
      </c>
      <c r="AB222" s="19">
        <f>AVERAGE(AB209:AB220)</f>
        <v>0.70277651414961673</v>
      </c>
      <c r="AK222" s="90">
        <f>AVERAGE(AK209:AK220)</f>
        <v>3922.2833333333342</v>
      </c>
    </row>
    <row r="223" spans="1:37" ht="13.5" thickTop="1" x14ac:dyDescent="0.2"/>
    <row r="224" spans="1:37" ht="13.5" thickBot="1" x14ac:dyDescent="0.25"/>
    <row r="225" spans="1:37" ht="13.5" thickTop="1" x14ac:dyDescent="0.2">
      <c r="A225" s="28" t="s">
        <v>5</v>
      </c>
      <c r="B225" s="20" t="s">
        <v>6</v>
      </c>
      <c r="C225" s="20" t="s">
        <v>6</v>
      </c>
      <c r="D225" s="20" t="s">
        <v>45</v>
      </c>
      <c r="E225" s="20" t="s">
        <v>8</v>
      </c>
      <c r="F225" s="35" t="s">
        <v>2</v>
      </c>
      <c r="G225" s="20" t="s">
        <v>9</v>
      </c>
      <c r="H225" s="20" t="s">
        <v>10</v>
      </c>
      <c r="I225" s="35" t="s">
        <v>3</v>
      </c>
      <c r="J225" s="20" t="s">
        <v>11</v>
      </c>
      <c r="K225" s="20" t="s">
        <v>12</v>
      </c>
      <c r="L225" s="35" t="s">
        <v>13</v>
      </c>
      <c r="M225" s="20" t="s">
        <v>65</v>
      </c>
      <c r="N225" s="20" t="s">
        <v>66</v>
      </c>
      <c r="O225" s="20" t="s">
        <v>67</v>
      </c>
      <c r="P225" s="20" t="s">
        <v>68</v>
      </c>
      <c r="AA225" s="29" t="s">
        <v>54</v>
      </c>
      <c r="AB225" s="29" t="s">
        <v>17</v>
      </c>
      <c r="AK225" s="61" t="s">
        <v>165</v>
      </c>
    </row>
    <row r="226" spans="1:37" ht="13.5" thickBot="1" x14ac:dyDescent="0.25">
      <c r="A226" s="26" t="s">
        <v>90</v>
      </c>
      <c r="B226" s="21" t="s">
        <v>20</v>
      </c>
      <c r="C226" s="22" t="s">
        <v>21</v>
      </c>
      <c r="D226" s="21" t="s">
        <v>47</v>
      </c>
      <c r="E226" s="21" t="s">
        <v>47</v>
      </c>
      <c r="F226" s="36" t="s">
        <v>70</v>
      </c>
      <c r="G226" s="21" t="s">
        <v>47</v>
      </c>
      <c r="H226" s="21" t="s">
        <v>47</v>
      </c>
      <c r="I226" s="36" t="s">
        <v>70</v>
      </c>
      <c r="J226" s="21" t="s">
        <v>47</v>
      </c>
      <c r="K226" s="21" t="s">
        <v>47</v>
      </c>
      <c r="L226" s="36" t="s">
        <v>70</v>
      </c>
      <c r="M226" s="21"/>
      <c r="N226" s="21"/>
      <c r="O226" s="21"/>
      <c r="P226" s="21"/>
      <c r="AA226" s="22" t="s">
        <v>58</v>
      </c>
      <c r="AB226" s="22" t="s">
        <v>25</v>
      </c>
      <c r="AK226" s="92" t="s">
        <v>166</v>
      </c>
    </row>
    <row r="227" spans="1:37" ht="13.5" thickTop="1" x14ac:dyDescent="0.2">
      <c r="A227" s="7" t="s">
        <v>27</v>
      </c>
      <c r="B227" s="8">
        <v>31363</v>
      </c>
      <c r="C227" s="8">
        <v>1012</v>
      </c>
      <c r="D227" s="8">
        <v>282</v>
      </c>
      <c r="E227" s="8">
        <v>19</v>
      </c>
      <c r="F227" s="8">
        <v>93</v>
      </c>
      <c r="G227" s="8">
        <v>359</v>
      </c>
      <c r="H227" s="8">
        <v>19</v>
      </c>
      <c r="I227" s="8">
        <v>19</v>
      </c>
      <c r="J227" s="8">
        <v>762</v>
      </c>
      <c r="K227" s="8">
        <v>66</v>
      </c>
      <c r="L227" s="8">
        <v>66</v>
      </c>
      <c r="M227" s="34">
        <v>8.15</v>
      </c>
      <c r="N227" s="34">
        <v>7.22</v>
      </c>
      <c r="O227" s="34">
        <v>1.2490000000000001</v>
      </c>
      <c r="P227" s="34">
        <v>0.999</v>
      </c>
      <c r="AA227" s="8">
        <v>24899</v>
      </c>
      <c r="AB227" s="9">
        <f t="shared" ref="AB227:AB238" si="51">AA227/B227</f>
        <v>0.79389726748078948</v>
      </c>
      <c r="AK227" s="93">
        <f>(0.8*C227*G227)/60</f>
        <v>4844.1066666666675</v>
      </c>
    </row>
    <row r="228" spans="1:37" x14ac:dyDescent="0.2">
      <c r="A228" s="7" t="s">
        <v>28</v>
      </c>
      <c r="B228" s="8">
        <v>27493</v>
      </c>
      <c r="C228" s="8">
        <v>982</v>
      </c>
      <c r="D228" s="8">
        <v>292</v>
      </c>
      <c r="E228" s="8">
        <v>20</v>
      </c>
      <c r="F228" s="8">
        <v>93</v>
      </c>
      <c r="G228" s="8">
        <v>275</v>
      </c>
      <c r="H228" s="8">
        <v>16</v>
      </c>
      <c r="I228" s="8">
        <v>94</v>
      </c>
      <c r="J228" s="8">
        <v>734</v>
      </c>
      <c r="K228" s="8">
        <v>72</v>
      </c>
      <c r="L228" s="8">
        <v>91</v>
      </c>
      <c r="M228" s="34">
        <v>8.15</v>
      </c>
      <c r="N228" s="34">
        <v>7.14</v>
      </c>
      <c r="O228" s="34">
        <v>1.1839999999999999</v>
      </c>
      <c r="P228" s="34">
        <v>0.98299999999999998</v>
      </c>
      <c r="AA228" s="8">
        <v>23139</v>
      </c>
      <c r="AB228" s="9">
        <f t="shared" si="51"/>
        <v>0.84163241552395152</v>
      </c>
      <c r="AK228" s="93">
        <f t="shared" ref="AK228:AK238" si="52">(0.8*C228*G228)/60</f>
        <v>3600.6666666666665</v>
      </c>
    </row>
    <row r="229" spans="1:37" x14ac:dyDescent="0.2">
      <c r="A229" s="7" t="s">
        <v>29</v>
      </c>
      <c r="B229" s="8">
        <v>29201</v>
      </c>
      <c r="C229" s="8">
        <v>942</v>
      </c>
      <c r="D229" s="8">
        <v>343</v>
      </c>
      <c r="E229" s="8">
        <v>31</v>
      </c>
      <c r="F229" s="8">
        <v>91</v>
      </c>
      <c r="G229" s="8">
        <v>261</v>
      </c>
      <c r="H229" s="8">
        <v>19</v>
      </c>
      <c r="I229" s="8">
        <v>93</v>
      </c>
      <c r="J229" s="8">
        <v>861</v>
      </c>
      <c r="K229" s="8">
        <v>82</v>
      </c>
      <c r="L229" s="8">
        <v>90</v>
      </c>
      <c r="M229" s="34">
        <v>7.69</v>
      </c>
      <c r="N229" s="34">
        <v>7.43</v>
      </c>
      <c r="O229" s="34">
        <v>1.083</v>
      </c>
      <c r="P229" s="34">
        <v>1.056</v>
      </c>
      <c r="AA229" s="8">
        <v>22228</v>
      </c>
      <c r="AB229" s="9">
        <f t="shared" si="51"/>
        <v>0.76120680798602791</v>
      </c>
      <c r="AK229" s="93">
        <f t="shared" si="52"/>
        <v>3278.1600000000003</v>
      </c>
    </row>
    <row r="230" spans="1:37" x14ac:dyDescent="0.2">
      <c r="A230" s="7" t="s">
        <v>30</v>
      </c>
      <c r="B230" s="8">
        <v>30021</v>
      </c>
      <c r="C230" s="8">
        <v>1001</v>
      </c>
      <c r="D230" s="8">
        <v>336</v>
      </c>
      <c r="E230" s="8">
        <v>19</v>
      </c>
      <c r="F230" s="8">
        <v>94</v>
      </c>
      <c r="G230" s="8">
        <v>263</v>
      </c>
      <c r="H230" s="8">
        <v>17</v>
      </c>
      <c r="I230" s="8">
        <v>93</v>
      </c>
      <c r="J230" s="8">
        <v>751</v>
      </c>
      <c r="K230" s="8">
        <v>65</v>
      </c>
      <c r="L230" s="8">
        <v>91</v>
      </c>
      <c r="M230" s="34">
        <v>7.88</v>
      </c>
      <c r="N230" s="34">
        <v>7.3</v>
      </c>
      <c r="O230" s="34">
        <v>1.0329999999999999</v>
      </c>
      <c r="P230" s="34">
        <v>0.89900000000000002</v>
      </c>
      <c r="AA230" s="8">
        <v>25331</v>
      </c>
      <c r="AB230" s="9">
        <f t="shared" si="51"/>
        <v>0.84377602345025149</v>
      </c>
      <c r="AK230" s="93">
        <f t="shared" si="52"/>
        <v>3510.1733333333336</v>
      </c>
    </row>
    <row r="231" spans="1:37" x14ac:dyDescent="0.2">
      <c r="A231" s="7" t="s">
        <v>31</v>
      </c>
      <c r="B231" s="8">
        <v>28909</v>
      </c>
      <c r="C231" s="8">
        <v>933</v>
      </c>
      <c r="D231" s="8">
        <v>344</v>
      </c>
      <c r="E231" s="8">
        <v>31</v>
      </c>
      <c r="F231" s="8">
        <v>91</v>
      </c>
      <c r="G231" s="8">
        <v>355</v>
      </c>
      <c r="H231" s="8">
        <v>22</v>
      </c>
      <c r="I231" s="8">
        <v>94</v>
      </c>
      <c r="J231" s="8">
        <v>796</v>
      </c>
      <c r="K231" s="8">
        <v>81</v>
      </c>
      <c r="L231" s="8">
        <v>90</v>
      </c>
      <c r="M231" s="34">
        <v>8.18</v>
      </c>
      <c r="N231" s="34">
        <v>7.46</v>
      </c>
      <c r="O231" s="34">
        <v>1.2410000000000001</v>
      </c>
      <c r="P231" s="34">
        <v>1.085</v>
      </c>
      <c r="AA231" s="8">
        <v>26304</v>
      </c>
      <c r="AB231" s="9">
        <f t="shared" si="51"/>
        <v>0.90988965374104946</v>
      </c>
      <c r="AK231" s="93">
        <f t="shared" si="52"/>
        <v>4416.2000000000007</v>
      </c>
    </row>
    <row r="232" spans="1:37" x14ac:dyDescent="0.2">
      <c r="A232" s="7" t="s">
        <v>32</v>
      </c>
      <c r="B232" s="8">
        <v>27708</v>
      </c>
      <c r="C232" s="8">
        <v>924</v>
      </c>
      <c r="D232" s="8">
        <v>348</v>
      </c>
      <c r="E232" s="8">
        <v>24</v>
      </c>
      <c r="F232" s="8">
        <v>93</v>
      </c>
      <c r="G232" s="8">
        <v>343</v>
      </c>
      <c r="H232" s="8">
        <v>16</v>
      </c>
      <c r="I232" s="8">
        <v>95</v>
      </c>
      <c r="J232" s="8">
        <v>817</v>
      </c>
      <c r="K232" s="8">
        <v>68</v>
      </c>
      <c r="L232" s="8">
        <v>92</v>
      </c>
      <c r="M232" s="34">
        <v>7.71</v>
      </c>
      <c r="N232" s="34">
        <v>7.54</v>
      </c>
      <c r="O232" s="34">
        <v>1.341</v>
      </c>
      <c r="P232" s="34">
        <v>1.115</v>
      </c>
      <c r="AA232" s="8">
        <v>26548</v>
      </c>
      <c r="AB232" s="9">
        <f t="shared" si="51"/>
        <v>0.95813483470477845</v>
      </c>
      <c r="AK232" s="93">
        <f t="shared" si="52"/>
        <v>4225.76</v>
      </c>
    </row>
    <row r="233" spans="1:37" x14ac:dyDescent="0.2">
      <c r="A233" s="7" t="s">
        <v>33</v>
      </c>
      <c r="B233" s="8">
        <v>32132</v>
      </c>
      <c r="C233" s="8">
        <v>1037</v>
      </c>
      <c r="D233" s="8">
        <v>252</v>
      </c>
      <c r="E233" s="8">
        <v>27</v>
      </c>
      <c r="F233" s="8">
        <v>89</v>
      </c>
      <c r="G233" s="8">
        <v>272</v>
      </c>
      <c r="H233" s="8">
        <v>16</v>
      </c>
      <c r="I233" s="8">
        <v>94</v>
      </c>
      <c r="J233" s="8">
        <v>582</v>
      </c>
      <c r="K233" s="8">
        <v>66</v>
      </c>
      <c r="L233" s="8">
        <v>89</v>
      </c>
      <c r="M233" s="34">
        <v>7.45</v>
      </c>
      <c r="N233" s="34">
        <v>7.5</v>
      </c>
      <c r="O233" s="34">
        <v>1.1359999999999999</v>
      </c>
      <c r="P233" s="34">
        <v>1.0549999999999999</v>
      </c>
      <c r="AA233" s="8">
        <v>26870</v>
      </c>
      <c r="AB233" s="9">
        <f t="shared" si="51"/>
        <v>0.83623801817502796</v>
      </c>
      <c r="AK233" s="93">
        <f t="shared" si="52"/>
        <v>3760.8533333333335</v>
      </c>
    </row>
    <row r="234" spans="1:37" x14ac:dyDescent="0.2">
      <c r="A234" s="7" t="s">
        <v>34</v>
      </c>
      <c r="B234" s="8">
        <v>30890</v>
      </c>
      <c r="C234" s="8">
        <v>996</v>
      </c>
      <c r="D234" s="8">
        <v>397</v>
      </c>
      <c r="E234" s="8">
        <v>35</v>
      </c>
      <c r="F234" s="8">
        <v>91</v>
      </c>
      <c r="G234" s="8">
        <v>242</v>
      </c>
      <c r="H234" s="8">
        <v>19</v>
      </c>
      <c r="I234" s="8">
        <v>92</v>
      </c>
      <c r="J234" s="8">
        <v>670</v>
      </c>
      <c r="K234" s="8">
        <v>87</v>
      </c>
      <c r="L234" s="8">
        <v>87</v>
      </c>
      <c r="M234" s="34">
        <v>7.8</v>
      </c>
      <c r="N234" s="34">
        <v>8.1300000000000008</v>
      </c>
      <c r="O234" s="34">
        <v>1.0900000000000001</v>
      </c>
      <c r="P234" s="34">
        <v>0.89400000000000002</v>
      </c>
      <c r="AA234" s="8">
        <v>27762</v>
      </c>
      <c r="AB234" s="9">
        <f t="shared" si="51"/>
        <v>0.89873745548721273</v>
      </c>
      <c r="AK234" s="93">
        <f t="shared" si="52"/>
        <v>3213.76</v>
      </c>
    </row>
    <row r="235" spans="1:37" x14ac:dyDescent="0.2">
      <c r="A235" s="7" t="s">
        <v>35</v>
      </c>
      <c r="B235" s="8">
        <v>29087</v>
      </c>
      <c r="C235" s="8">
        <v>970</v>
      </c>
      <c r="D235" s="8">
        <v>276</v>
      </c>
      <c r="E235" s="8">
        <v>26</v>
      </c>
      <c r="F235" s="8">
        <v>91</v>
      </c>
      <c r="G235" s="8">
        <v>281</v>
      </c>
      <c r="H235" s="8">
        <v>16</v>
      </c>
      <c r="I235" s="8">
        <v>94</v>
      </c>
      <c r="J235" s="8">
        <v>596</v>
      </c>
      <c r="K235" s="8">
        <v>62</v>
      </c>
      <c r="L235" s="8">
        <v>90</v>
      </c>
      <c r="M235" s="34">
        <v>8.09</v>
      </c>
      <c r="N235" s="34">
        <v>7.94</v>
      </c>
      <c r="O235" s="34">
        <v>1.1539999999999999</v>
      </c>
      <c r="P235" s="34">
        <v>0.90900000000000003</v>
      </c>
      <c r="AA235" s="8">
        <v>24180</v>
      </c>
      <c r="AB235" s="9">
        <f t="shared" si="51"/>
        <v>0.83129920583078354</v>
      </c>
      <c r="AK235" s="93">
        <f t="shared" si="52"/>
        <v>3634.2666666666669</v>
      </c>
    </row>
    <row r="236" spans="1:37" x14ac:dyDescent="0.2">
      <c r="A236" s="7" t="s">
        <v>36</v>
      </c>
      <c r="B236" s="8">
        <v>34362</v>
      </c>
      <c r="C236" s="8">
        <v>1108</v>
      </c>
      <c r="D236" s="8">
        <v>273</v>
      </c>
      <c r="E236" s="8">
        <v>26</v>
      </c>
      <c r="F236" s="8">
        <v>90</v>
      </c>
      <c r="G236" s="8">
        <v>282</v>
      </c>
      <c r="H236" s="8">
        <v>12</v>
      </c>
      <c r="I236" s="8">
        <v>96</v>
      </c>
      <c r="J236" s="8">
        <v>699</v>
      </c>
      <c r="K236" s="8">
        <v>51</v>
      </c>
      <c r="L236" s="8">
        <v>91</v>
      </c>
      <c r="M236" s="34">
        <v>8.08</v>
      </c>
      <c r="N236" s="34">
        <v>7.82</v>
      </c>
      <c r="O236" s="34">
        <v>1.153</v>
      </c>
      <c r="P236" s="34">
        <v>0.91500000000000004</v>
      </c>
      <c r="AA236" s="8">
        <v>26509</v>
      </c>
      <c r="AB236" s="9">
        <f t="shared" si="51"/>
        <v>0.77146266224317561</v>
      </c>
      <c r="AK236" s="93">
        <f t="shared" si="52"/>
        <v>4166.08</v>
      </c>
    </row>
    <row r="237" spans="1:37" x14ac:dyDescent="0.2">
      <c r="A237" s="7" t="s">
        <v>37</v>
      </c>
      <c r="B237" s="8">
        <v>28466</v>
      </c>
      <c r="C237" s="8">
        <v>949</v>
      </c>
      <c r="D237" s="8">
        <v>351</v>
      </c>
      <c r="E237" s="8">
        <v>10</v>
      </c>
      <c r="F237" s="8">
        <v>97</v>
      </c>
      <c r="G237" s="8">
        <v>307</v>
      </c>
      <c r="H237" s="8">
        <v>9</v>
      </c>
      <c r="I237" s="8">
        <v>97</v>
      </c>
      <c r="J237" s="8">
        <v>851</v>
      </c>
      <c r="K237" s="8">
        <v>55</v>
      </c>
      <c r="L237" s="8">
        <v>94</v>
      </c>
      <c r="M237" s="34">
        <v>7.65</v>
      </c>
      <c r="N237" s="34">
        <v>7.44</v>
      </c>
      <c r="O237" s="34">
        <v>1.1279999999999999</v>
      </c>
      <c r="P237" s="34">
        <v>0.94399999999999995</v>
      </c>
      <c r="AA237" s="8">
        <v>24629</v>
      </c>
      <c r="AB237" s="9">
        <f t="shared" si="51"/>
        <v>0.86520761610342167</v>
      </c>
      <c r="AK237" s="93">
        <f t="shared" si="52"/>
        <v>3884.5733333333337</v>
      </c>
    </row>
    <row r="238" spans="1:37" ht="13.5" thickBot="1" x14ac:dyDescent="0.25">
      <c r="A238" s="7" t="s">
        <v>38</v>
      </c>
      <c r="B238" s="8">
        <v>29581</v>
      </c>
      <c r="C238" s="8">
        <v>954</v>
      </c>
      <c r="D238" s="8">
        <v>306</v>
      </c>
      <c r="E238" s="8">
        <v>15</v>
      </c>
      <c r="F238" s="8">
        <v>95</v>
      </c>
      <c r="G238" s="8">
        <v>302</v>
      </c>
      <c r="H238" s="8">
        <v>19</v>
      </c>
      <c r="I238" s="8">
        <v>94</v>
      </c>
      <c r="J238" s="8">
        <v>650</v>
      </c>
      <c r="K238" s="8">
        <v>67</v>
      </c>
      <c r="L238" s="8">
        <v>90</v>
      </c>
      <c r="M238" s="34">
        <v>7.79</v>
      </c>
      <c r="N238" s="34">
        <v>7.63</v>
      </c>
      <c r="O238" s="34">
        <v>1.256</v>
      </c>
      <c r="P238" s="34">
        <v>0.95699999999999996</v>
      </c>
      <c r="AA238" s="8">
        <v>26457</v>
      </c>
      <c r="AB238" s="9">
        <f t="shared" si="51"/>
        <v>0.8943916703289273</v>
      </c>
      <c r="AK238" s="93">
        <f t="shared" si="52"/>
        <v>3841.4400000000005</v>
      </c>
    </row>
    <row r="239" spans="1:37" ht="14.25" thickTop="1" thickBot="1" x14ac:dyDescent="0.25">
      <c r="A239" s="10" t="s">
        <v>91</v>
      </c>
      <c r="B239" s="11">
        <f t="shared" ref="B239:P239" si="53">SUM(B227:B238)</f>
        <v>359213</v>
      </c>
      <c r="C239" s="11">
        <f t="shared" si="53"/>
        <v>11808</v>
      </c>
      <c r="D239" s="11">
        <f t="shared" si="53"/>
        <v>3800</v>
      </c>
      <c r="E239" s="11">
        <f>SUM(E227:E238)</f>
        <v>283</v>
      </c>
      <c r="F239" s="11">
        <f>SUM(F227:F238)</f>
        <v>1108</v>
      </c>
      <c r="G239" s="11">
        <f>SUM(G227:G238)</f>
        <v>3542</v>
      </c>
      <c r="H239" s="11">
        <f>SUM(H227:H238)</f>
        <v>200</v>
      </c>
      <c r="I239" s="11">
        <f>SUM(I227:I238)</f>
        <v>1055</v>
      </c>
      <c r="J239" s="11">
        <f t="shared" si="53"/>
        <v>8769</v>
      </c>
      <c r="K239" s="11">
        <f>SUM(K227:K238)</f>
        <v>822</v>
      </c>
      <c r="L239" s="11">
        <f>SUM(L227:L238)</f>
        <v>1061</v>
      </c>
      <c r="M239" s="31">
        <f t="shared" si="53"/>
        <v>94.62</v>
      </c>
      <c r="N239" s="31">
        <f t="shared" si="53"/>
        <v>90.549999999999983</v>
      </c>
      <c r="O239" s="31">
        <f t="shared" si="53"/>
        <v>14.048</v>
      </c>
      <c r="P239" s="31">
        <f t="shared" si="53"/>
        <v>11.811</v>
      </c>
      <c r="AA239" s="11">
        <f>SUM(AA227:AA238)</f>
        <v>304856</v>
      </c>
      <c r="AB239" s="31">
        <f>SUM(AB227:AB238)</f>
        <v>10.205873631055397</v>
      </c>
      <c r="AK239" s="89"/>
    </row>
    <row r="240" spans="1:37" ht="14.25" thickTop="1" thickBot="1" x14ac:dyDescent="0.25">
      <c r="A240" s="23" t="s">
        <v>92</v>
      </c>
      <c r="B240" s="14">
        <f t="shared" ref="B240:J240" si="54">AVERAGE(B227:B238)</f>
        <v>29934.416666666668</v>
      </c>
      <c r="C240" s="14">
        <f t="shared" si="54"/>
        <v>984</v>
      </c>
      <c r="D240" s="14">
        <f t="shared" si="54"/>
        <v>316.66666666666669</v>
      </c>
      <c r="E240" s="14">
        <f>AVERAGE(E227:E238)</f>
        <v>23.583333333333332</v>
      </c>
      <c r="F240" s="14">
        <f>AVERAGE(F227:F238)</f>
        <v>92.333333333333329</v>
      </c>
      <c r="G240" s="14">
        <f>AVERAGE(G227:G238)</f>
        <v>295.16666666666669</v>
      </c>
      <c r="H240" s="14">
        <f>AVERAGE(H227:H238)</f>
        <v>16.666666666666668</v>
      </c>
      <c r="I240" s="14">
        <f>AVERAGE(I227:I238)</f>
        <v>87.916666666666671</v>
      </c>
      <c r="J240" s="14">
        <f t="shared" si="54"/>
        <v>730.75</v>
      </c>
      <c r="K240" s="14">
        <f t="shared" ref="K240:P240" si="55">AVERAGE(K227:K238)</f>
        <v>68.5</v>
      </c>
      <c r="L240" s="14">
        <f t="shared" si="55"/>
        <v>88.416666666666671</v>
      </c>
      <c r="M240" s="19">
        <f t="shared" si="55"/>
        <v>7.8850000000000007</v>
      </c>
      <c r="N240" s="19">
        <f t="shared" si="55"/>
        <v>7.5458333333333316</v>
      </c>
      <c r="O240" s="19">
        <f t="shared" si="55"/>
        <v>1.1706666666666667</v>
      </c>
      <c r="P240" s="19">
        <f t="shared" si="55"/>
        <v>0.98424999999999996</v>
      </c>
      <c r="AA240" s="14">
        <f>AVERAGE(AA227:AA238)</f>
        <v>25404.666666666668</v>
      </c>
      <c r="AB240" s="19">
        <f>AVERAGE(AB227:AB238)</f>
        <v>0.85048946925461644</v>
      </c>
      <c r="AK240" s="90">
        <f>AVERAGE(AK227:AK238)</f>
        <v>3864.6700000000014</v>
      </c>
    </row>
    <row r="241" spans="1:37" ht="13.5" thickTop="1" x14ac:dyDescent="0.2"/>
    <row r="242" spans="1:37" ht="13.5" thickBot="1" x14ac:dyDescent="0.25"/>
    <row r="243" spans="1:37" ht="13.5" thickTop="1" x14ac:dyDescent="0.2">
      <c r="A243" s="28" t="s">
        <v>5</v>
      </c>
      <c r="B243" s="20" t="s">
        <v>6</v>
      </c>
      <c r="C243" s="20" t="s">
        <v>6</v>
      </c>
      <c r="D243" s="20" t="s">
        <v>45</v>
      </c>
      <c r="E243" s="20" t="s">
        <v>8</v>
      </c>
      <c r="F243" s="35" t="s">
        <v>2</v>
      </c>
      <c r="G243" s="20" t="s">
        <v>9</v>
      </c>
      <c r="H243" s="20" t="s">
        <v>10</v>
      </c>
      <c r="I243" s="35" t="s">
        <v>3</v>
      </c>
      <c r="J243" s="20" t="s">
        <v>11</v>
      </c>
      <c r="K243" s="20" t="s">
        <v>12</v>
      </c>
      <c r="L243" s="35" t="s">
        <v>13</v>
      </c>
      <c r="M243" s="20" t="s">
        <v>65</v>
      </c>
      <c r="N243" s="20" t="s">
        <v>66</v>
      </c>
      <c r="O243" s="20" t="s">
        <v>67</v>
      </c>
      <c r="P243" s="20" t="s">
        <v>68</v>
      </c>
      <c r="AA243" s="29" t="s">
        <v>54</v>
      </c>
      <c r="AB243" s="29" t="s">
        <v>17</v>
      </c>
      <c r="AK243" s="61" t="s">
        <v>165</v>
      </c>
    </row>
    <row r="244" spans="1:37" ht="13.5" thickBot="1" x14ac:dyDescent="0.25">
      <c r="A244" s="26" t="s">
        <v>93</v>
      </c>
      <c r="B244" s="21" t="s">
        <v>20</v>
      </c>
      <c r="C244" s="22" t="s">
        <v>21</v>
      </c>
      <c r="D244" s="21" t="s">
        <v>47</v>
      </c>
      <c r="E244" s="21" t="s">
        <v>47</v>
      </c>
      <c r="F244" s="36" t="s">
        <v>70</v>
      </c>
      <c r="G244" s="21" t="s">
        <v>47</v>
      </c>
      <c r="H244" s="21" t="s">
        <v>47</v>
      </c>
      <c r="I244" s="36" t="s">
        <v>70</v>
      </c>
      <c r="J244" s="21" t="s">
        <v>47</v>
      </c>
      <c r="K244" s="21" t="s">
        <v>47</v>
      </c>
      <c r="L244" s="36" t="s">
        <v>70</v>
      </c>
      <c r="M244" s="21"/>
      <c r="N244" s="21"/>
      <c r="O244" s="21"/>
      <c r="P244" s="21"/>
      <c r="AA244" s="22" t="s">
        <v>58</v>
      </c>
      <c r="AB244" s="22" t="s">
        <v>25</v>
      </c>
      <c r="AK244" s="92" t="s">
        <v>166</v>
      </c>
    </row>
    <row r="245" spans="1:37" ht="13.5" thickTop="1" x14ac:dyDescent="0.2">
      <c r="A245" s="7" t="s">
        <v>27</v>
      </c>
      <c r="B245" s="8">
        <v>28091</v>
      </c>
      <c r="C245" s="8">
        <v>906</v>
      </c>
      <c r="D245" s="8">
        <v>299</v>
      </c>
      <c r="E245" s="8">
        <v>25</v>
      </c>
      <c r="F245" s="8">
        <v>92</v>
      </c>
      <c r="G245" s="8">
        <v>244</v>
      </c>
      <c r="H245" s="8">
        <v>18</v>
      </c>
      <c r="I245" s="8">
        <v>92</v>
      </c>
      <c r="J245" s="8">
        <v>832</v>
      </c>
      <c r="K245" s="8">
        <v>59</v>
      </c>
      <c r="L245" s="8">
        <v>93</v>
      </c>
      <c r="M245" s="34">
        <v>7.99</v>
      </c>
      <c r="N245" s="34">
        <v>7.61</v>
      </c>
      <c r="O245" s="34">
        <v>0.99399999999999999</v>
      </c>
      <c r="P245" s="34">
        <v>9.4E-2</v>
      </c>
      <c r="AA245" s="8">
        <v>24100</v>
      </c>
      <c r="AB245" s="9">
        <f t="shared" ref="AB245:AB256" si="56">AA245/B245</f>
        <v>0.8579260261293653</v>
      </c>
      <c r="AK245" s="93">
        <f>(0.8*C245*G245)/60</f>
        <v>2947.52</v>
      </c>
    </row>
    <row r="246" spans="1:37" x14ac:dyDescent="0.2">
      <c r="A246" s="7" t="s">
        <v>28</v>
      </c>
      <c r="B246" s="8">
        <v>25112</v>
      </c>
      <c r="C246" s="8">
        <v>897</v>
      </c>
      <c r="D246" s="8">
        <v>418</v>
      </c>
      <c r="E246" s="8">
        <v>31</v>
      </c>
      <c r="F246" s="8">
        <v>93</v>
      </c>
      <c r="G246" s="8">
        <v>447</v>
      </c>
      <c r="H246" s="8">
        <v>24</v>
      </c>
      <c r="I246" s="8">
        <v>95</v>
      </c>
      <c r="J246" s="8">
        <v>968</v>
      </c>
      <c r="K246" s="8">
        <v>93</v>
      </c>
      <c r="L246" s="8">
        <v>90</v>
      </c>
      <c r="M246" s="34">
        <v>8.51</v>
      </c>
      <c r="N246" s="34">
        <v>7.88</v>
      </c>
      <c r="O246" s="34">
        <v>1.4239999999999999</v>
      </c>
      <c r="P246" s="34">
        <v>0.96199999999999997</v>
      </c>
      <c r="AA246" s="8">
        <v>24705</v>
      </c>
      <c r="AB246" s="9">
        <f t="shared" si="56"/>
        <v>0.98379260911118194</v>
      </c>
      <c r="AK246" s="93">
        <f t="shared" ref="AK246:AK256" si="57">(0.8*C246*G246)/60</f>
        <v>5346.12</v>
      </c>
    </row>
    <row r="247" spans="1:37" x14ac:dyDescent="0.2">
      <c r="A247" s="7" t="s">
        <v>29</v>
      </c>
      <c r="B247" s="8">
        <v>29193</v>
      </c>
      <c r="C247" s="8">
        <v>942</v>
      </c>
      <c r="D247" s="8">
        <v>345</v>
      </c>
      <c r="E247" s="8">
        <v>31</v>
      </c>
      <c r="F247" s="8">
        <v>91</v>
      </c>
      <c r="G247" s="8">
        <v>334</v>
      </c>
      <c r="H247" s="8">
        <v>19</v>
      </c>
      <c r="I247" s="8">
        <v>94</v>
      </c>
      <c r="J247" s="8">
        <v>829</v>
      </c>
      <c r="K247" s="8">
        <v>95</v>
      </c>
      <c r="L247" s="8">
        <v>89</v>
      </c>
      <c r="M247" s="34">
        <v>8.0500000000000007</v>
      </c>
      <c r="N247" s="34">
        <v>7.35</v>
      </c>
      <c r="O247" s="34">
        <v>1.147</v>
      </c>
      <c r="P247" s="34">
        <v>0.96599999999999997</v>
      </c>
      <c r="AA247" s="8">
        <v>24372</v>
      </c>
      <c r="AB247" s="9">
        <f t="shared" si="56"/>
        <v>0.83485767135957245</v>
      </c>
      <c r="AK247" s="93">
        <f t="shared" si="57"/>
        <v>4195.04</v>
      </c>
    </row>
    <row r="248" spans="1:37" x14ac:dyDescent="0.2">
      <c r="A248" s="7" t="s">
        <v>30</v>
      </c>
      <c r="B248" s="8">
        <v>29982</v>
      </c>
      <c r="C248" s="8">
        <v>999</v>
      </c>
      <c r="D248" s="8">
        <v>358</v>
      </c>
      <c r="E248" s="8">
        <v>33</v>
      </c>
      <c r="F248" s="8">
        <v>91</v>
      </c>
      <c r="G248" s="8">
        <v>412</v>
      </c>
      <c r="H248" s="8">
        <v>23</v>
      </c>
      <c r="I248" s="8">
        <v>94</v>
      </c>
      <c r="J248" s="8">
        <v>790</v>
      </c>
      <c r="K248" s="8">
        <v>109</v>
      </c>
      <c r="L248" s="8">
        <v>86</v>
      </c>
      <c r="M248" s="34">
        <v>7.62</v>
      </c>
      <c r="N248" s="34">
        <v>7.26</v>
      </c>
      <c r="O248" s="34">
        <v>1.1060000000000001</v>
      </c>
      <c r="P248" s="34">
        <v>0.84299999999999997</v>
      </c>
      <c r="AA248" s="8">
        <v>29982</v>
      </c>
      <c r="AB248" s="9">
        <f t="shared" si="56"/>
        <v>1</v>
      </c>
      <c r="AK248" s="93">
        <f t="shared" si="57"/>
        <v>5487.84</v>
      </c>
    </row>
    <row r="249" spans="1:37" x14ac:dyDescent="0.2">
      <c r="A249" s="7" t="s">
        <v>31</v>
      </c>
      <c r="B249" s="8">
        <v>33700</v>
      </c>
      <c r="C249" s="8">
        <v>1087</v>
      </c>
      <c r="D249" s="8">
        <v>239</v>
      </c>
      <c r="E249" s="8">
        <v>40</v>
      </c>
      <c r="F249" s="8">
        <v>83</v>
      </c>
      <c r="G249" s="8">
        <v>319</v>
      </c>
      <c r="H249" s="8">
        <v>26</v>
      </c>
      <c r="I249" s="8">
        <v>82</v>
      </c>
      <c r="J249" s="8">
        <v>614</v>
      </c>
      <c r="K249" s="8">
        <v>109</v>
      </c>
      <c r="L249" s="8">
        <v>82</v>
      </c>
      <c r="M249" s="34">
        <v>7.85</v>
      </c>
      <c r="N249" s="34">
        <v>7.45</v>
      </c>
      <c r="O249" s="34">
        <v>1.0640000000000001</v>
      </c>
      <c r="P249" s="34">
        <v>0.77200000000000002</v>
      </c>
      <c r="AA249" s="8">
        <v>25509</v>
      </c>
      <c r="AB249" s="9">
        <f t="shared" si="56"/>
        <v>0.75694362017804151</v>
      </c>
      <c r="AK249" s="93">
        <f t="shared" si="57"/>
        <v>4623.3733333333339</v>
      </c>
    </row>
    <row r="250" spans="1:37" x14ac:dyDescent="0.2">
      <c r="A250" s="7" t="s">
        <v>32</v>
      </c>
      <c r="B250" s="8">
        <v>36670</v>
      </c>
      <c r="C250" s="8">
        <v>1222</v>
      </c>
      <c r="D250" s="8">
        <v>321</v>
      </c>
      <c r="E250" s="8">
        <v>46</v>
      </c>
      <c r="F250" s="8">
        <v>86</v>
      </c>
      <c r="G250" s="8">
        <v>344</v>
      </c>
      <c r="H250" s="8">
        <v>56</v>
      </c>
      <c r="I250" s="8">
        <v>84</v>
      </c>
      <c r="J250" s="8">
        <v>648</v>
      </c>
      <c r="K250" s="8">
        <v>155</v>
      </c>
      <c r="L250" s="8">
        <v>76</v>
      </c>
      <c r="M250" s="34">
        <v>7.8</v>
      </c>
      <c r="N250" s="34">
        <v>7.47</v>
      </c>
      <c r="O250" s="34">
        <v>0.96</v>
      </c>
      <c r="P250" s="34">
        <v>0.83399999999999996</v>
      </c>
      <c r="U250" t="s">
        <v>94</v>
      </c>
      <c r="AA250" s="8">
        <v>25148</v>
      </c>
      <c r="AB250" s="9">
        <f t="shared" si="56"/>
        <v>0.68579220070902647</v>
      </c>
      <c r="AK250" s="93">
        <f t="shared" si="57"/>
        <v>5604.9066666666668</v>
      </c>
    </row>
    <row r="251" spans="1:37" x14ac:dyDescent="0.2">
      <c r="A251" s="7" t="s">
        <v>33</v>
      </c>
      <c r="B251" s="8">
        <v>40637</v>
      </c>
      <c r="C251" s="8">
        <v>1311</v>
      </c>
      <c r="D251" s="8">
        <v>253</v>
      </c>
      <c r="E251" s="8">
        <v>20</v>
      </c>
      <c r="F251" s="8">
        <v>92</v>
      </c>
      <c r="G251" s="8">
        <v>311</v>
      </c>
      <c r="H251" s="8">
        <v>23</v>
      </c>
      <c r="I251" s="8">
        <v>93</v>
      </c>
      <c r="J251" s="8">
        <v>670</v>
      </c>
      <c r="K251" s="8">
        <v>74</v>
      </c>
      <c r="L251" s="8">
        <v>89</v>
      </c>
      <c r="M251" s="34">
        <v>7.49</v>
      </c>
      <c r="N251" s="34">
        <v>7.52</v>
      </c>
      <c r="O251" s="34">
        <v>1.0449999999999999</v>
      </c>
      <c r="P251" s="34">
        <v>0.81</v>
      </c>
      <c r="AA251" s="8">
        <v>23463</v>
      </c>
      <c r="AB251" s="9">
        <f t="shared" si="56"/>
        <v>0.57738021999655487</v>
      </c>
      <c r="AK251" s="93">
        <f t="shared" si="57"/>
        <v>5436.28</v>
      </c>
    </row>
    <row r="252" spans="1:37" x14ac:dyDescent="0.2">
      <c r="A252" s="7" t="s">
        <v>34</v>
      </c>
      <c r="B252" s="8">
        <v>44294</v>
      </c>
      <c r="C252" s="8">
        <v>1429</v>
      </c>
      <c r="D252" s="8">
        <v>323</v>
      </c>
      <c r="E252" s="8">
        <v>26</v>
      </c>
      <c r="F252" s="8">
        <v>92</v>
      </c>
      <c r="G252" s="8">
        <v>356</v>
      </c>
      <c r="H252" s="8">
        <v>23</v>
      </c>
      <c r="I252" s="8">
        <v>94</v>
      </c>
      <c r="J252" s="8">
        <v>718</v>
      </c>
      <c r="K252" s="8">
        <v>77</v>
      </c>
      <c r="L252" s="8">
        <v>89</v>
      </c>
      <c r="M252" s="34">
        <v>7.44</v>
      </c>
      <c r="N252" s="34">
        <v>7.2</v>
      </c>
      <c r="O252" s="34">
        <v>1.0880000000000001</v>
      </c>
      <c r="P252" s="34">
        <v>0.79300000000000004</v>
      </c>
      <c r="AA252" s="8">
        <v>20673</v>
      </c>
      <c r="AB252" s="9">
        <f t="shared" si="56"/>
        <v>0.46672235517225807</v>
      </c>
      <c r="AK252" s="93">
        <f t="shared" si="57"/>
        <v>6782.9866666666667</v>
      </c>
    </row>
    <row r="253" spans="1:37" x14ac:dyDescent="0.2">
      <c r="A253" s="7" t="s">
        <v>35</v>
      </c>
      <c r="B253" s="8">
        <v>41124</v>
      </c>
      <c r="C253" s="8">
        <v>1371</v>
      </c>
      <c r="D253" s="8">
        <v>185</v>
      </c>
      <c r="E253" s="8">
        <v>9</v>
      </c>
      <c r="F253" s="8">
        <v>95</v>
      </c>
      <c r="G253" s="8">
        <v>226</v>
      </c>
      <c r="H253" s="8">
        <v>9</v>
      </c>
      <c r="I253" s="8">
        <v>96</v>
      </c>
      <c r="J253" s="8">
        <v>511</v>
      </c>
      <c r="K253" s="8">
        <v>44</v>
      </c>
      <c r="L253" s="8">
        <v>91</v>
      </c>
      <c r="M253" s="34">
        <v>7.05</v>
      </c>
      <c r="N253" s="34">
        <v>6.74</v>
      </c>
      <c r="O253" s="34">
        <v>1.1519999999999999</v>
      </c>
      <c r="P253" s="34">
        <v>0.96699999999999997</v>
      </c>
      <c r="AA253" s="8">
        <v>21273</v>
      </c>
      <c r="AB253" s="9">
        <f t="shared" si="56"/>
        <v>0.51728917420484388</v>
      </c>
      <c r="AK253" s="93">
        <f t="shared" si="57"/>
        <v>4131.28</v>
      </c>
    </row>
    <row r="254" spans="1:37" x14ac:dyDescent="0.2">
      <c r="A254" s="7" t="s">
        <v>36</v>
      </c>
      <c r="B254" s="8">
        <v>44493</v>
      </c>
      <c r="C254" s="8">
        <v>1435</v>
      </c>
      <c r="D254" s="8">
        <v>233</v>
      </c>
      <c r="E254" s="8">
        <v>10</v>
      </c>
      <c r="F254" s="8">
        <v>96</v>
      </c>
      <c r="G254" s="8">
        <v>229</v>
      </c>
      <c r="H254" s="8">
        <v>11</v>
      </c>
      <c r="I254" s="8">
        <v>95</v>
      </c>
      <c r="J254" s="8">
        <v>548</v>
      </c>
      <c r="K254" s="8">
        <v>40</v>
      </c>
      <c r="L254" s="8">
        <v>93</v>
      </c>
      <c r="M254" s="34">
        <v>7.59</v>
      </c>
      <c r="N254" s="34">
        <v>7.05</v>
      </c>
      <c r="O254" s="34">
        <v>1.431</v>
      </c>
      <c r="P254" s="34">
        <v>1.036</v>
      </c>
      <c r="AA254" s="8">
        <v>18491</v>
      </c>
      <c r="AB254" s="9">
        <f t="shared" si="56"/>
        <v>0.41559346414042658</v>
      </c>
      <c r="AK254" s="93">
        <f t="shared" si="57"/>
        <v>4381.5333333333338</v>
      </c>
    </row>
    <row r="255" spans="1:37" x14ac:dyDescent="0.2">
      <c r="A255" s="7" t="s">
        <v>37</v>
      </c>
      <c r="B255" s="8">
        <v>42167</v>
      </c>
      <c r="C255" s="8">
        <v>1406</v>
      </c>
      <c r="D255" s="8">
        <v>277</v>
      </c>
      <c r="E255" s="8">
        <v>19</v>
      </c>
      <c r="F255" s="8">
        <v>93</v>
      </c>
      <c r="G255" s="8">
        <v>265</v>
      </c>
      <c r="H255" s="8">
        <v>15</v>
      </c>
      <c r="I255" s="8">
        <v>94</v>
      </c>
      <c r="J255" s="8">
        <v>617</v>
      </c>
      <c r="K255" s="8">
        <v>53</v>
      </c>
      <c r="L255" s="8">
        <v>91</v>
      </c>
      <c r="M255" s="34">
        <v>7.6</v>
      </c>
      <c r="N255" s="34">
        <v>7.41</v>
      </c>
      <c r="O255" s="34">
        <v>1.988</v>
      </c>
      <c r="P255" s="34">
        <v>0.65500000000000003</v>
      </c>
      <c r="AA255" s="8">
        <v>22858</v>
      </c>
      <c r="AB255" s="9">
        <f t="shared" si="56"/>
        <v>0.54208267128323095</v>
      </c>
      <c r="AK255" s="93">
        <f t="shared" si="57"/>
        <v>4967.8666666666668</v>
      </c>
    </row>
    <row r="256" spans="1:37" ht="13.5" thickBot="1" x14ac:dyDescent="0.25">
      <c r="A256" s="7" t="s">
        <v>38</v>
      </c>
      <c r="B256" s="8">
        <v>38704</v>
      </c>
      <c r="C256" s="8">
        <v>1249</v>
      </c>
      <c r="D256" s="8">
        <v>195</v>
      </c>
      <c r="E256" s="8">
        <v>13</v>
      </c>
      <c r="F256" s="8">
        <v>93</v>
      </c>
      <c r="G256" s="8">
        <v>248</v>
      </c>
      <c r="H256" s="8">
        <v>14</v>
      </c>
      <c r="I256" s="8">
        <v>95</v>
      </c>
      <c r="J256" s="8">
        <v>519</v>
      </c>
      <c r="K256" s="8">
        <v>49</v>
      </c>
      <c r="L256" s="8">
        <v>91</v>
      </c>
      <c r="M256" s="34">
        <v>7.75</v>
      </c>
      <c r="N256" s="34">
        <v>7.34</v>
      </c>
      <c r="O256" s="34">
        <v>1.0049999999999999</v>
      </c>
      <c r="P256" s="34">
        <v>0.80700000000000005</v>
      </c>
      <c r="AA256" s="8">
        <v>26026</v>
      </c>
      <c r="AB256" s="9">
        <f t="shared" si="56"/>
        <v>0.67243695742042164</v>
      </c>
      <c r="AK256" s="93">
        <f t="shared" si="57"/>
        <v>4130.0266666666666</v>
      </c>
    </row>
    <row r="257" spans="1:37" ht="14.25" thickTop="1" thickBot="1" x14ac:dyDescent="0.25">
      <c r="A257" s="10" t="s">
        <v>95</v>
      </c>
      <c r="B257" s="11">
        <f t="shared" ref="B257:P257" si="58">SUM(B245:B256)</f>
        <v>434167</v>
      </c>
      <c r="C257" s="11">
        <f t="shared" si="58"/>
        <v>14254</v>
      </c>
      <c r="D257" s="11">
        <f t="shared" si="58"/>
        <v>3446</v>
      </c>
      <c r="E257" s="11">
        <f>SUM(E245:E256)</f>
        <v>303</v>
      </c>
      <c r="F257" s="11">
        <f>SUM(F245:F256)</f>
        <v>1097</v>
      </c>
      <c r="G257" s="11">
        <f>SUM(G245:G256)</f>
        <v>3735</v>
      </c>
      <c r="H257" s="11">
        <f>SUM(H245:H256)</f>
        <v>261</v>
      </c>
      <c r="I257" s="11">
        <f>SUM(I245:I256)</f>
        <v>1108</v>
      </c>
      <c r="J257" s="11">
        <f t="shared" si="58"/>
        <v>8264</v>
      </c>
      <c r="K257" s="11">
        <f>SUM(K245:K256)</f>
        <v>957</v>
      </c>
      <c r="L257" s="11">
        <f>SUM(L245:L256)</f>
        <v>1060</v>
      </c>
      <c r="M257" s="31">
        <f t="shared" si="58"/>
        <v>92.74</v>
      </c>
      <c r="N257" s="31">
        <f t="shared" si="58"/>
        <v>88.28</v>
      </c>
      <c r="O257" s="31">
        <f t="shared" si="58"/>
        <v>14.403999999999996</v>
      </c>
      <c r="P257" s="31">
        <f t="shared" si="58"/>
        <v>9.5389999999999997</v>
      </c>
      <c r="AA257" s="11">
        <f>SUM(AA245:AA256)</f>
        <v>286600</v>
      </c>
      <c r="AB257" s="31">
        <f>SUM(AB245:AB256)</f>
        <v>8.3108169697049235</v>
      </c>
      <c r="AK257" s="89"/>
    </row>
    <row r="258" spans="1:37" ht="14.25" thickTop="1" thickBot="1" x14ac:dyDescent="0.25">
      <c r="A258" s="23" t="s">
        <v>96</v>
      </c>
      <c r="B258" s="14">
        <f t="shared" ref="B258:J258" si="59">AVERAGE(B245:B256)</f>
        <v>36180.583333333336</v>
      </c>
      <c r="C258" s="14">
        <f t="shared" si="59"/>
        <v>1187.8333333333333</v>
      </c>
      <c r="D258" s="14">
        <f t="shared" si="59"/>
        <v>287.16666666666669</v>
      </c>
      <c r="E258" s="14">
        <f>AVERAGE(E245:E256)</f>
        <v>25.25</v>
      </c>
      <c r="F258" s="14">
        <f>AVERAGE(F245:F256)</f>
        <v>91.416666666666671</v>
      </c>
      <c r="G258" s="14">
        <f>AVERAGE(G245:G256)</f>
        <v>311.25</v>
      </c>
      <c r="H258" s="14">
        <f>AVERAGE(H245:H256)</f>
        <v>21.75</v>
      </c>
      <c r="I258" s="14">
        <f>AVERAGE(I245:I256)</f>
        <v>92.333333333333329</v>
      </c>
      <c r="J258" s="14">
        <f t="shared" si="59"/>
        <v>688.66666666666663</v>
      </c>
      <c r="K258" s="14">
        <f t="shared" ref="K258:P258" si="60">AVERAGE(K245:K256)</f>
        <v>79.75</v>
      </c>
      <c r="L258" s="14">
        <f t="shared" si="60"/>
        <v>88.333333333333329</v>
      </c>
      <c r="M258" s="19">
        <f t="shared" si="60"/>
        <v>7.7283333333333326</v>
      </c>
      <c r="N258" s="19">
        <f t="shared" si="60"/>
        <v>7.3566666666666665</v>
      </c>
      <c r="O258" s="19">
        <f t="shared" si="60"/>
        <v>1.200333333333333</v>
      </c>
      <c r="P258" s="19">
        <f t="shared" si="60"/>
        <v>0.7949166666666666</v>
      </c>
      <c r="AA258" s="14">
        <f>AVERAGE(AA245:AA256)</f>
        <v>23883.333333333332</v>
      </c>
      <c r="AB258" s="19">
        <f>AVERAGE(AB245:AB256)</f>
        <v>0.69256808080874366</v>
      </c>
      <c r="AK258" s="90">
        <f>AVERAGE(AK245:AK256)</f>
        <v>4836.2311111111112</v>
      </c>
    </row>
    <row r="259" spans="1:37" ht="13.5" thickTop="1" x14ac:dyDescent="0.2"/>
    <row r="260" spans="1:37" ht="13.5" thickBot="1" x14ac:dyDescent="0.25"/>
    <row r="261" spans="1:37" ht="13.5" thickTop="1" x14ac:dyDescent="0.2">
      <c r="A261" s="28" t="s">
        <v>5</v>
      </c>
      <c r="B261" s="20" t="s">
        <v>6</v>
      </c>
      <c r="C261" s="20" t="s">
        <v>6</v>
      </c>
      <c r="D261" s="20" t="s">
        <v>45</v>
      </c>
      <c r="E261" s="20" t="s">
        <v>8</v>
      </c>
      <c r="F261" s="35" t="s">
        <v>2</v>
      </c>
      <c r="G261" s="20" t="s">
        <v>9</v>
      </c>
      <c r="H261" s="20" t="s">
        <v>10</v>
      </c>
      <c r="I261" s="35" t="s">
        <v>3</v>
      </c>
      <c r="J261" s="20" t="s">
        <v>11</v>
      </c>
      <c r="K261" s="20" t="s">
        <v>12</v>
      </c>
      <c r="L261" s="35" t="s">
        <v>13</v>
      </c>
      <c r="M261" s="20" t="s">
        <v>65</v>
      </c>
      <c r="N261" s="20" t="s">
        <v>66</v>
      </c>
      <c r="O261" s="20" t="s">
        <v>67</v>
      </c>
      <c r="P261" s="20" t="s">
        <v>68</v>
      </c>
      <c r="AA261" s="29" t="s">
        <v>54</v>
      </c>
      <c r="AB261" s="29" t="s">
        <v>17</v>
      </c>
      <c r="AK261" s="61" t="s">
        <v>165</v>
      </c>
    </row>
    <row r="262" spans="1:37" ht="13.5" thickBot="1" x14ac:dyDescent="0.25">
      <c r="A262" s="26" t="s">
        <v>97</v>
      </c>
      <c r="B262" s="21" t="s">
        <v>20</v>
      </c>
      <c r="C262" s="22" t="s">
        <v>21</v>
      </c>
      <c r="D262" s="21" t="s">
        <v>47</v>
      </c>
      <c r="E262" s="21" t="s">
        <v>47</v>
      </c>
      <c r="F262" s="36" t="s">
        <v>70</v>
      </c>
      <c r="G262" s="21" t="s">
        <v>47</v>
      </c>
      <c r="H262" s="21" t="s">
        <v>47</v>
      </c>
      <c r="I262" s="36" t="s">
        <v>70</v>
      </c>
      <c r="J262" s="21" t="s">
        <v>47</v>
      </c>
      <c r="K262" s="21" t="s">
        <v>47</v>
      </c>
      <c r="L262" s="36" t="s">
        <v>70</v>
      </c>
      <c r="M262" s="21"/>
      <c r="N262" s="21"/>
      <c r="O262" s="21"/>
      <c r="P262" s="21"/>
      <c r="AA262" s="22" t="s">
        <v>58</v>
      </c>
      <c r="AB262" s="22" t="s">
        <v>25</v>
      </c>
      <c r="AK262" s="92" t="s">
        <v>166</v>
      </c>
    </row>
    <row r="263" spans="1:37" ht="13.5" thickTop="1" x14ac:dyDescent="0.2">
      <c r="A263" s="7" t="s">
        <v>27</v>
      </c>
      <c r="B263" s="8">
        <v>42913</v>
      </c>
      <c r="C263" s="8">
        <v>1384</v>
      </c>
      <c r="D263" s="8">
        <v>268</v>
      </c>
      <c r="E263" s="8">
        <v>29</v>
      </c>
      <c r="F263" s="8">
        <v>89</v>
      </c>
      <c r="G263" s="8">
        <v>246</v>
      </c>
      <c r="H263" s="8">
        <v>23</v>
      </c>
      <c r="I263" s="8">
        <v>91</v>
      </c>
      <c r="J263" s="8">
        <v>615</v>
      </c>
      <c r="K263" s="8">
        <v>71</v>
      </c>
      <c r="L263" s="8">
        <v>88</v>
      </c>
      <c r="M263" s="34">
        <v>7.56</v>
      </c>
      <c r="N263" s="34">
        <v>7.46</v>
      </c>
      <c r="O263" s="34">
        <v>0.996</v>
      </c>
      <c r="P263" s="34">
        <v>0.753</v>
      </c>
      <c r="AA263" s="8">
        <v>22240</v>
      </c>
      <c r="AB263" s="9">
        <f t="shared" ref="AB263:AB274" si="61">AA263/B263</f>
        <v>0.51825787057535011</v>
      </c>
      <c r="AK263" s="93">
        <f>(0.8*C263*G263)/60</f>
        <v>4539.5200000000004</v>
      </c>
    </row>
    <row r="264" spans="1:37" x14ac:dyDescent="0.2">
      <c r="A264" s="7" t="s">
        <v>28</v>
      </c>
      <c r="B264" s="8">
        <v>35848</v>
      </c>
      <c r="C264" s="8">
        <v>1280</v>
      </c>
      <c r="D264" s="8">
        <v>275</v>
      </c>
      <c r="E264" s="8">
        <v>33</v>
      </c>
      <c r="F264" s="8">
        <v>88</v>
      </c>
      <c r="G264" s="8">
        <v>395</v>
      </c>
      <c r="H264" s="8">
        <v>23</v>
      </c>
      <c r="I264" s="8">
        <v>94</v>
      </c>
      <c r="J264" s="8">
        <v>669</v>
      </c>
      <c r="K264" s="8">
        <v>76</v>
      </c>
      <c r="L264" s="8">
        <v>89</v>
      </c>
      <c r="M264" s="34">
        <v>8.17</v>
      </c>
      <c r="N264" s="34">
        <v>7.43</v>
      </c>
      <c r="O264" s="34">
        <v>1.1950000000000001</v>
      </c>
      <c r="P264" s="34">
        <v>0.873</v>
      </c>
      <c r="AA264" s="8">
        <v>22085</v>
      </c>
      <c r="AB264" s="9">
        <f t="shared" si="61"/>
        <v>0.6160734211113591</v>
      </c>
      <c r="AK264" s="93">
        <f t="shared" ref="AK264:AK274" si="62">(0.8*C264*G264)/60</f>
        <v>6741.333333333333</v>
      </c>
    </row>
    <row r="265" spans="1:37" x14ac:dyDescent="0.2">
      <c r="A265" s="7" t="s">
        <v>29</v>
      </c>
      <c r="B265" s="8">
        <v>51898</v>
      </c>
      <c r="C265" s="8">
        <v>1674</v>
      </c>
      <c r="D265" s="8">
        <v>227</v>
      </c>
      <c r="E265" s="8">
        <v>32</v>
      </c>
      <c r="F265" s="8">
        <v>86</v>
      </c>
      <c r="G265" s="8">
        <v>223</v>
      </c>
      <c r="H265" s="8">
        <v>23</v>
      </c>
      <c r="I265" s="8">
        <v>90</v>
      </c>
      <c r="J265" s="8">
        <v>541</v>
      </c>
      <c r="K265" s="8">
        <v>84</v>
      </c>
      <c r="L265" s="8">
        <v>85</v>
      </c>
      <c r="M265" s="34">
        <v>7.99</v>
      </c>
      <c r="N265" s="34">
        <v>7.46</v>
      </c>
      <c r="O265" s="34">
        <v>1.0569999999999999</v>
      </c>
      <c r="P265" s="34">
        <v>0.78100000000000003</v>
      </c>
      <c r="AA265" s="8">
        <v>20164</v>
      </c>
      <c r="AB265" s="9">
        <f t="shared" si="61"/>
        <v>0.38853134995568228</v>
      </c>
      <c r="AK265" s="93">
        <f t="shared" si="62"/>
        <v>4977.3600000000006</v>
      </c>
    </row>
    <row r="266" spans="1:37" x14ac:dyDescent="0.2">
      <c r="A266" s="7" t="s">
        <v>30</v>
      </c>
      <c r="B266" s="8">
        <v>45693</v>
      </c>
      <c r="C266" s="8">
        <v>1523</v>
      </c>
      <c r="D266" s="8">
        <v>214</v>
      </c>
      <c r="E266" s="8">
        <v>29</v>
      </c>
      <c r="F266" s="8">
        <v>86</v>
      </c>
      <c r="G266" s="8">
        <v>310</v>
      </c>
      <c r="H266" s="8">
        <v>32</v>
      </c>
      <c r="I266" s="8">
        <v>90</v>
      </c>
      <c r="J266" s="8">
        <v>591</v>
      </c>
      <c r="K266" s="8">
        <v>86</v>
      </c>
      <c r="L266" s="8">
        <v>85</v>
      </c>
      <c r="M266" s="34">
        <v>7.97</v>
      </c>
      <c r="N266" s="34">
        <v>7.46</v>
      </c>
      <c r="O266" s="34">
        <v>1.1579999999999999</v>
      </c>
      <c r="P266" s="34">
        <v>1.343</v>
      </c>
      <c r="AA266" s="8">
        <v>30324</v>
      </c>
      <c r="AB266" s="9">
        <f t="shared" si="61"/>
        <v>0.66364651040640799</v>
      </c>
      <c r="AK266" s="93">
        <f t="shared" si="62"/>
        <v>6295.0666666666666</v>
      </c>
    </row>
    <row r="267" spans="1:37" x14ac:dyDescent="0.2">
      <c r="A267" s="7" t="s">
        <v>31</v>
      </c>
      <c r="B267" s="8">
        <v>40523</v>
      </c>
      <c r="C267" s="8">
        <v>1307</v>
      </c>
      <c r="D267" s="8">
        <v>302</v>
      </c>
      <c r="E267" s="8">
        <v>30</v>
      </c>
      <c r="F267" s="8">
        <v>90</v>
      </c>
      <c r="G267" s="8">
        <v>376</v>
      </c>
      <c r="H267" s="8">
        <v>28</v>
      </c>
      <c r="I267" s="8">
        <v>93</v>
      </c>
      <c r="J267" s="8">
        <v>637</v>
      </c>
      <c r="K267" s="8">
        <v>80</v>
      </c>
      <c r="L267" s="8">
        <v>88</v>
      </c>
      <c r="M267" s="34">
        <v>7.77</v>
      </c>
      <c r="N267" s="34">
        <v>7.35</v>
      </c>
      <c r="O267" s="34">
        <v>1.3979999999999999</v>
      </c>
      <c r="P267" s="34">
        <v>0.90800000000000003</v>
      </c>
      <c r="AA267" s="8">
        <v>22076</v>
      </c>
      <c r="AB267" s="9">
        <f t="shared" si="61"/>
        <v>0.54477704019939299</v>
      </c>
      <c r="AK267" s="93">
        <f t="shared" si="62"/>
        <v>6552.4266666666672</v>
      </c>
    </row>
    <row r="268" spans="1:37" x14ac:dyDescent="0.2">
      <c r="A268" s="7" t="s">
        <v>32</v>
      </c>
      <c r="B268" s="8">
        <v>39785</v>
      </c>
      <c r="C268" s="8">
        <v>1326</v>
      </c>
      <c r="D268" s="8">
        <v>274</v>
      </c>
      <c r="E268" s="8">
        <v>21</v>
      </c>
      <c r="F268" s="8">
        <v>92</v>
      </c>
      <c r="G268" s="8">
        <v>372</v>
      </c>
      <c r="H268" s="8">
        <v>23</v>
      </c>
      <c r="I268" s="8">
        <v>94</v>
      </c>
      <c r="J268" s="8">
        <v>658</v>
      </c>
      <c r="K268" s="8">
        <v>59</v>
      </c>
      <c r="L268" s="8">
        <v>91</v>
      </c>
      <c r="M268" s="34">
        <v>8.01</v>
      </c>
      <c r="N268" s="34">
        <v>7.24</v>
      </c>
      <c r="O268" s="34">
        <v>1.37</v>
      </c>
      <c r="P268" s="34">
        <v>0.99399999999999999</v>
      </c>
      <c r="AA268" s="8">
        <v>28401</v>
      </c>
      <c r="AB268" s="9">
        <f t="shared" si="61"/>
        <v>0.71386200829458335</v>
      </c>
      <c r="AK268" s="93">
        <f t="shared" si="62"/>
        <v>6576.96</v>
      </c>
    </row>
    <row r="269" spans="1:37" x14ac:dyDescent="0.2">
      <c r="A269" s="7" t="s">
        <v>33</v>
      </c>
      <c r="B269" s="8">
        <v>36266</v>
      </c>
      <c r="C269" s="8">
        <v>1170</v>
      </c>
      <c r="D269" s="8">
        <v>282</v>
      </c>
      <c r="E269" s="8">
        <v>15</v>
      </c>
      <c r="F269" s="8">
        <v>95</v>
      </c>
      <c r="G269" s="8">
        <v>332</v>
      </c>
      <c r="H269" s="8">
        <v>12</v>
      </c>
      <c r="I269" s="8">
        <v>96</v>
      </c>
      <c r="J269" s="8">
        <v>679</v>
      </c>
      <c r="K269" s="8">
        <v>59</v>
      </c>
      <c r="L269" s="8">
        <v>91</v>
      </c>
      <c r="M269" s="34">
        <v>8.07</v>
      </c>
      <c r="N269" s="34">
        <v>7.71</v>
      </c>
      <c r="O269" s="34">
        <v>1.1339999999999999</v>
      </c>
      <c r="P269" s="34">
        <v>0.873</v>
      </c>
      <c r="AA269" s="8">
        <v>25603</v>
      </c>
      <c r="AB269" s="9">
        <f t="shared" si="61"/>
        <v>0.7059780510671152</v>
      </c>
      <c r="AK269" s="93">
        <f t="shared" si="62"/>
        <v>5179.2</v>
      </c>
    </row>
    <row r="270" spans="1:37" x14ac:dyDescent="0.2">
      <c r="A270" s="7" t="s">
        <v>34</v>
      </c>
      <c r="B270" s="8">
        <v>41943</v>
      </c>
      <c r="C270" s="8">
        <v>1353</v>
      </c>
      <c r="D270" s="8">
        <v>391</v>
      </c>
      <c r="E270" s="8">
        <v>13</v>
      </c>
      <c r="F270" s="8">
        <v>97</v>
      </c>
      <c r="G270" s="8">
        <v>351</v>
      </c>
      <c r="H270" s="8">
        <v>23</v>
      </c>
      <c r="I270" s="8">
        <v>93</v>
      </c>
      <c r="J270" s="8">
        <v>786</v>
      </c>
      <c r="K270" s="8">
        <v>75</v>
      </c>
      <c r="L270" s="8">
        <v>90</v>
      </c>
      <c r="M270" s="34">
        <v>8</v>
      </c>
      <c r="N270" s="34">
        <v>7.74</v>
      </c>
      <c r="O270" s="34">
        <v>1.1060000000000001</v>
      </c>
      <c r="P270" s="34">
        <v>0.85699999999999998</v>
      </c>
      <c r="AA270" s="8">
        <v>28800</v>
      </c>
      <c r="AB270" s="9">
        <f t="shared" si="61"/>
        <v>0.68664616264930978</v>
      </c>
      <c r="AK270" s="93">
        <f t="shared" si="62"/>
        <v>6332.04</v>
      </c>
    </row>
    <row r="271" spans="1:37" x14ac:dyDescent="0.2">
      <c r="A271" s="7" t="s">
        <v>35</v>
      </c>
      <c r="B271" s="8">
        <v>37356</v>
      </c>
      <c r="C271" s="8">
        <v>1245</v>
      </c>
      <c r="D271" s="8">
        <v>209</v>
      </c>
      <c r="E271" s="8">
        <v>10</v>
      </c>
      <c r="F271" s="8">
        <v>95</v>
      </c>
      <c r="G271" s="8">
        <v>386</v>
      </c>
      <c r="H271" s="8">
        <v>20</v>
      </c>
      <c r="I271" s="8">
        <v>95</v>
      </c>
      <c r="J271" s="8">
        <v>519</v>
      </c>
      <c r="K271" s="8">
        <v>52</v>
      </c>
      <c r="L271" s="8">
        <v>90</v>
      </c>
      <c r="M271" s="34">
        <v>7.89</v>
      </c>
      <c r="N271" s="34">
        <v>7.8</v>
      </c>
      <c r="O271" s="34">
        <v>1.0640000000000001</v>
      </c>
      <c r="P271" s="34">
        <v>0.77400000000000002</v>
      </c>
      <c r="AA271" s="8">
        <v>23286</v>
      </c>
      <c r="AB271" s="9">
        <f t="shared" si="61"/>
        <v>0.62335367812399611</v>
      </c>
      <c r="AK271" s="93">
        <f t="shared" si="62"/>
        <v>6407.6</v>
      </c>
    </row>
    <row r="272" spans="1:37" x14ac:dyDescent="0.2">
      <c r="A272" s="7" t="s">
        <v>36</v>
      </c>
      <c r="B272" s="8">
        <v>40015</v>
      </c>
      <c r="C272" s="8">
        <v>1291</v>
      </c>
      <c r="D272" s="8">
        <v>434</v>
      </c>
      <c r="E272" s="8">
        <v>12</v>
      </c>
      <c r="F272" s="8">
        <v>97</v>
      </c>
      <c r="G272" s="8">
        <v>629</v>
      </c>
      <c r="H272" s="8">
        <v>25</v>
      </c>
      <c r="I272" s="8">
        <v>96</v>
      </c>
      <c r="J272" s="8">
        <v>669</v>
      </c>
      <c r="K272" s="8">
        <v>66</v>
      </c>
      <c r="L272" s="8">
        <v>90</v>
      </c>
      <c r="M272" s="34">
        <v>7.29</v>
      </c>
      <c r="N272" s="34">
        <v>7.31</v>
      </c>
      <c r="O272" s="34">
        <v>1.103</v>
      </c>
      <c r="P272" s="34">
        <v>0.85499999999999998</v>
      </c>
      <c r="AA272" s="8">
        <v>20232</v>
      </c>
      <c r="AB272" s="9">
        <f t="shared" si="61"/>
        <v>0.50561039610146197</v>
      </c>
      <c r="AK272" s="93">
        <f t="shared" si="62"/>
        <v>10827.186666666666</v>
      </c>
    </row>
    <row r="273" spans="1:37" x14ac:dyDescent="0.2">
      <c r="A273" s="7" t="s">
        <v>37</v>
      </c>
      <c r="B273" s="8">
        <v>42450</v>
      </c>
      <c r="C273" s="8">
        <v>1415</v>
      </c>
      <c r="D273" s="8">
        <v>233</v>
      </c>
      <c r="E273" s="8">
        <v>12</v>
      </c>
      <c r="F273" s="8">
        <v>95</v>
      </c>
      <c r="G273" s="8">
        <v>391</v>
      </c>
      <c r="H273" s="8">
        <v>16</v>
      </c>
      <c r="I273" s="8">
        <v>96</v>
      </c>
      <c r="J273" s="8">
        <v>549</v>
      </c>
      <c r="K273" s="8">
        <v>53</v>
      </c>
      <c r="L273" s="8">
        <v>90</v>
      </c>
      <c r="M273" s="34">
        <v>7.71</v>
      </c>
      <c r="N273" s="34">
        <v>7.33</v>
      </c>
      <c r="O273" s="34">
        <v>0.91700000000000004</v>
      </c>
      <c r="P273" s="34">
        <v>0.751</v>
      </c>
      <c r="AA273" s="8">
        <v>18892</v>
      </c>
      <c r="AB273" s="9">
        <f t="shared" si="61"/>
        <v>0.44504122497055359</v>
      </c>
      <c r="AK273" s="93">
        <f t="shared" si="62"/>
        <v>7376.8666666666668</v>
      </c>
    </row>
    <row r="274" spans="1:37" ht="13.5" thickBot="1" x14ac:dyDescent="0.25">
      <c r="A274" s="7" t="s">
        <v>38</v>
      </c>
      <c r="B274" s="8">
        <v>34751</v>
      </c>
      <c r="C274" s="8">
        <v>1121</v>
      </c>
      <c r="D274" s="8">
        <v>401</v>
      </c>
      <c r="E274" s="8">
        <v>9</v>
      </c>
      <c r="F274" s="8">
        <v>98</v>
      </c>
      <c r="G274" s="8">
        <v>423</v>
      </c>
      <c r="H274" s="8">
        <v>12</v>
      </c>
      <c r="I274" s="8">
        <v>97</v>
      </c>
      <c r="J274" s="8">
        <v>885</v>
      </c>
      <c r="K274" s="8">
        <v>55</v>
      </c>
      <c r="L274" s="8">
        <v>94</v>
      </c>
      <c r="M274" s="34">
        <v>7.91</v>
      </c>
      <c r="N274" s="34">
        <v>7.77</v>
      </c>
      <c r="O274" s="34">
        <v>1.2290000000000001</v>
      </c>
      <c r="P274" s="34">
        <v>1.135</v>
      </c>
      <c r="AA274" s="8">
        <v>23489</v>
      </c>
      <c r="AB274" s="9">
        <f t="shared" si="61"/>
        <v>0.67592299502172604</v>
      </c>
      <c r="AK274" s="93">
        <f t="shared" si="62"/>
        <v>6322.4400000000005</v>
      </c>
    </row>
    <row r="275" spans="1:37" ht="14.25" thickTop="1" thickBot="1" x14ac:dyDescent="0.25">
      <c r="A275" s="10" t="s">
        <v>98</v>
      </c>
      <c r="B275" s="37">
        <f>SUM(B263:B274)</f>
        <v>489441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31"/>
      <c r="N275" s="31"/>
      <c r="O275" s="31"/>
      <c r="P275" s="31"/>
      <c r="AA275" s="37">
        <f>SUM(AA263:AA274)</f>
        <v>285592</v>
      </c>
      <c r="AB275" s="31"/>
      <c r="AK275" s="89"/>
    </row>
    <row r="276" spans="1:37" ht="14.25" thickTop="1" thickBot="1" x14ac:dyDescent="0.25">
      <c r="A276" s="23" t="s">
        <v>99</v>
      </c>
      <c r="B276" s="14">
        <f t="shared" ref="B276:J276" si="63">AVERAGE(B263:B274)</f>
        <v>40786.75</v>
      </c>
      <c r="C276" s="14">
        <f t="shared" si="63"/>
        <v>1340.75</v>
      </c>
      <c r="D276" s="14">
        <f t="shared" si="63"/>
        <v>292.5</v>
      </c>
      <c r="E276" s="14">
        <f>AVERAGE(E263:E274)</f>
        <v>20.416666666666668</v>
      </c>
      <c r="F276" s="14">
        <f>AVERAGE(F263:F274)</f>
        <v>92.333333333333329</v>
      </c>
      <c r="G276" s="14">
        <f>AVERAGE(G263:G274)</f>
        <v>369.5</v>
      </c>
      <c r="H276" s="14">
        <f>AVERAGE(H263:H274)</f>
        <v>21.666666666666668</v>
      </c>
      <c r="I276" s="14">
        <f>AVERAGE(I263:I274)</f>
        <v>93.75</v>
      </c>
      <c r="J276" s="14">
        <f t="shared" si="63"/>
        <v>649.83333333333337</v>
      </c>
      <c r="K276" s="14">
        <f t="shared" ref="K276:P276" si="64">AVERAGE(K263:K274)</f>
        <v>68</v>
      </c>
      <c r="L276" s="14">
        <f t="shared" si="64"/>
        <v>89.25</v>
      </c>
      <c r="M276" s="19">
        <f t="shared" si="64"/>
        <v>7.8616666666666655</v>
      </c>
      <c r="N276" s="19">
        <f t="shared" si="64"/>
        <v>7.5049999999999999</v>
      </c>
      <c r="O276" s="19">
        <f t="shared" si="64"/>
        <v>1.1439166666666667</v>
      </c>
      <c r="P276" s="19">
        <f t="shared" si="64"/>
        <v>0.90808333333333335</v>
      </c>
      <c r="AA276" s="14">
        <f>AVERAGE(AA263:AA274)</f>
        <v>23799.333333333332</v>
      </c>
      <c r="AB276" s="19">
        <f>AVERAGE(AB263:AB274)</f>
        <v>0.59064172570641149</v>
      </c>
      <c r="AK276" s="90">
        <f>AVERAGE(AK263:AK274)</f>
        <v>6510.666666666667</v>
      </c>
    </row>
    <row r="277" spans="1:37" ht="13.5" thickTop="1" x14ac:dyDescent="0.2">
      <c r="C277" s="17">
        <f>AVERAGE(C272:C274)</f>
        <v>1275.6666666666667</v>
      </c>
    </row>
    <row r="278" spans="1:37" ht="13.5" thickBot="1" x14ac:dyDescent="0.25"/>
    <row r="279" spans="1:37" ht="13.5" thickTop="1" x14ac:dyDescent="0.2">
      <c r="A279" s="28" t="s">
        <v>5</v>
      </c>
      <c r="B279" s="20" t="s">
        <v>6</v>
      </c>
      <c r="C279" s="20" t="s">
        <v>6</v>
      </c>
      <c r="D279" s="20" t="s">
        <v>45</v>
      </c>
      <c r="E279" s="20" t="s">
        <v>8</v>
      </c>
      <c r="F279" s="35" t="s">
        <v>2</v>
      </c>
      <c r="G279" s="20" t="s">
        <v>9</v>
      </c>
      <c r="H279" s="20" t="s">
        <v>10</v>
      </c>
      <c r="I279" s="35" t="s">
        <v>3</v>
      </c>
      <c r="J279" s="20" t="s">
        <v>11</v>
      </c>
      <c r="K279" s="20" t="s">
        <v>12</v>
      </c>
      <c r="L279" s="35" t="s">
        <v>13</v>
      </c>
      <c r="M279" s="20" t="s">
        <v>65</v>
      </c>
      <c r="N279" s="20" t="s">
        <v>66</v>
      </c>
      <c r="O279" s="20" t="s">
        <v>67</v>
      </c>
      <c r="P279" s="20" t="s">
        <v>68</v>
      </c>
      <c r="AA279" s="29" t="s">
        <v>54</v>
      </c>
      <c r="AB279" s="29" t="s">
        <v>17</v>
      </c>
      <c r="AK279" s="61" t="s">
        <v>165</v>
      </c>
    </row>
    <row r="280" spans="1:37" ht="13.5" thickBot="1" x14ac:dyDescent="0.25">
      <c r="A280" s="26" t="s">
        <v>100</v>
      </c>
      <c r="B280" s="21" t="s">
        <v>20</v>
      </c>
      <c r="C280" s="22" t="s">
        <v>21</v>
      </c>
      <c r="D280" s="21" t="s">
        <v>47</v>
      </c>
      <c r="E280" s="21" t="s">
        <v>47</v>
      </c>
      <c r="F280" s="36" t="s">
        <v>70</v>
      </c>
      <c r="G280" s="21" t="s">
        <v>47</v>
      </c>
      <c r="H280" s="21" t="s">
        <v>47</v>
      </c>
      <c r="I280" s="36" t="s">
        <v>70</v>
      </c>
      <c r="J280" s="21" t="s">
        <v>47</v>
      </c>
      <c r="K280" s="21" t="s">
        <v>47</v>
      </c>
      <c r="L280" s="36" t="s">
        <v>70</v>
      </c>
      <c r="M280" s="21"/>
      <c r="N280" s="21"/>
      <c r="O280" s="21"/>
      <c r="P280" s="21"/>
      <c r="AA280" s="22" t="s">
        <v>58</v>
      </c>
      <c r="AB280" s="22" t="s">
        <v>25</v>
      </c>
      <c r="AK280" s="92" t="s">
        <v>166</v>
      </c>
    </row>
    <row r="281" spans="1:37" ht="13.5" thickTop="1" x14ac:dyDescent="0.2">
      <c r="A281" s="7" t="s">
        <v>27</v>
      </c>
      <c r="B281" s="8">
        <v>34028</v>
      </c>
      <c r="C281" s="8">
        <v>1098</v>
      </c>
      <c r="D281" s="8">
        <v>289</v>
      </c>
      <c r="E281" s="8">
        <v>14</v>
      </c>
      <c r="F281" s="8">
        <v>95</v>
      </c>
      <c r="G281" s="8">
        <v>400</v>
      </c>
      <c r="H281" s="8">
        <v>20</v>
      </c>
      <c r="I281" s="8">
        <v>95</v>
      </c>
      <c r="J281" s="8">
        <v>759</v>
      </c>
      <c r="K281" s="8">
        <v>46</v>
      </c>
      <c r="L281" s="8">
        <v>94</v>
      </c>
      <c r="M281" s="34">
        <v>7.8</v>
      </c>
      <c r="N281" s="34">
        <v>8</v>
      </c>
      <c r="O281" s="34">
        <v>1.228</v>
      </c>
      <c r="P281" s="34">
        <v>0.89400000000000002</v>
      </c>
      <c r="AA281" s="8">
        <v>24194</v>
      </c>
      <c r="AB281" s="9">
        <f t="shared" ref="AB281:AB292" si="65">AA281/B281</f>
        <v>0.71100270365581286</v>
      </c>
      <c r="AK281" s="93">
        <f>(0.8*C281*G281)/60</f>
        <v>5856.0000000000009</v>
      </c>
    </row>
    <row r="282" spans="1:37" x14ac:dyDescent="0.2">
      <c r="A282" s="7" t="s">
        <v>28</v>
      </c>
      <c r="B282" s="8">
        <v>33084</v>
      </c>
      <c r="C282" s="8">
        <v>1141</v>
      </c>
      <c r="D282" s="8">
        <v>545</v>
      </c>
      <c r="E282" s="8">
        <v>10</v>
      </c>
      <c r="F282" s="8">
        <v>98</v>
      </c>
      <c r="G282" s="8">
        <v>257</v>
      </c>
      <c r="H282" s="8">
        <v>10</v>
      </c>
      <c r="I282" s="8">
        <v>96</v>
      </c>
      <c r="J282" s="8">
        <v>1011</v>
      </c>
      <c r="K282" s="8">
        <v>49</v>
      </c>
      <c r="L282" s="8">
        <v>95</v>
      </c>
      <c r="M282" s="34">
        <v>8.0299999999999994</v>
      </c>
      <c r="N282" s="34">
        <v>7.49</v>
      </c>
      <c r="O282" s="34">
        <v>1.1910000000000001</v>
      </c>
      <c r="P282" s="34">
        <v>0.96599999999999997</v>
      </c>
      <c r="AA282" s="8">
        <v>22129</v>
      </c>
      <c r="AB282" s="9">
        <f t="shared" si="65"/>
        <v>0.66887317132148472</v>
      </c>
      <c r="AK282" s="93">
        <f t="shared" ref="AK282:AK292" si="66">(0.8*C282*G282)/60</f>
        <v>3909.8266666666668</v>
      </c>
    </row>
    <row r="283" spans="1:37" x14ac:dyDescent="0.2">
      <c r="A283" s="7" t="s">
        <v>29</v>
      </c>
      <c r="B283" s="8">
        <v>32317</v>
      </c>
      <c r="C283" s="8">
        <v>1042</v>
      </c>
      <c r="D283" s="8">
        <v>318</v>
      </c>
      <c r="E283" s="8">
        <v>13</v>
      </c>
      <c r="F283" s="8">
        <v>96</v>
      </c>
      <c r="G283" s="8">
        <v>230</v>
      </c>
      <c r="H283" s="8">
        <v>10</v>
      </c>
      <c r="I283" s="8">
        <v>96</v>
      </c>
      <c r="J283" s="8">
        <v>814</v>
      </c>
      <c r="K283" s="8">
        <v>58</v>
      </c>
      <c r="L283" s="8">
        <v>93</v>
      </c>
      <c r="M283" s="34">
        <v>7.62</v>
      </c>
      <c r="N283" s="34">
        <v>7.52</v>
      </c>
      <c r="O283" s="34">
        <v>1.155</v>
      </c>
      <c r="P283" s="34">
        <v>0.96099999999999997</v>
      </c>
      <c r="AA283" s="8">
        <v>24248</v>
      </c>
      <c r="AB283" s="9">
        <f t="shared" si="65"/>
        <v>0.75031717052944269</v>
      </c>
      <c r="AK283" s="93">
        <f t="shared" si="66"/>
        <v>3195.4666666666667</v>
      </c>
    </row>
    <row r="284" spans="1:37" x14ac:dyDescent="0.2">
      <c r="A284" s="7" t="s">
        <v>30</v>
      </c>
      <c r="B284" s="8">
        <v>33991</v>
      </c>
      <c r="C284" s="8">
        <v>1133</v>
      </c>
      <c r="D284" s="8">
        <v>326</v>
      </c>
      <c r="E284" s="8">
        <v>11</v>
      </c>
      <c r="F284" s="8">
        <v>97</v>
      </c>
      <c r="G284" s="8">
        <v>241</v>
      </c>
      <c r="H284" s="8">
        <v>9</v>
      </c>
      <c r="I284" s="8">
        <v>96</v>
      </c>
      <c r="J284" s="8">
        <v>639</v>
      </c>
      <c r="K284" s="8">
        <v>50</v>
      </c>
      <c r="L284" s="8">
        <v>92</v>
      </c>
      <c r="M284" s="34">
        <v>7.77</v>
      </c>
      <c r="N284" s="34">
        <v>7.51</v>
      </c>
      <c r="O284" s="34">
        <v>1.091</v>
      </c>
      <c r="P284" s="34">
        <v>0.93500000000000005</v>
      </c>
      <c r="AA284" s="8">
        <v>21386</v>
      </c>
      <c r="AB284" s="9">
        <f t="shared" si="65"/>
        <v>0.62916654408519901</v>
      </c>
      <c r="AK284" s="93">
        <f t="shared" si="66"/>
        <v>3640.7066666666669</v>
      </c>
    </row>
    <row r="285" spans="1:37" x14ac:dyDescent="0.2">
      <c r="A285" s="7" t="s">
        <v>31</v>
      </c>
      <c r="B285" s="8">
        <v>34072</v>
      </c>
      <c r="C285" s="8">
        <v>1099</v>
      </c>
      <c r="D285" s="8">
        <v>400</v>
      </c>
      <c r="E285" s="8">
        <v>13</v>
      </c>
      <c r="F285" s="8">
        <v>97</v>
      </c>
      <c r="G285" s="8">
        <v>304</v>
      </c>
      <c r="H285" s="8">
        <v>13</v>
      </c>
      <c r="I285" s="8">
        <v>96</v>
      </c>
      <c r="J285" s="8">
        <v>809</v>
      </c>
      <c r="K285" s="8">
        <v>45</v>
      </c>
      <c r="L285" s="8">
        <v>94</v>
      </c>
      <c r="M285" s="34">
        <v>8.0299999999999994</v>
      </c>
      <c r="N285" s="34">
        <v>7.72</v>
      </c>
      <c r="O285" s="34">
        <v>1.194</v>
      </c>
      <c r="P285" s="34">
        <v>0.89500000000000002</v>
      </c>
      <c r="AA285" s="8">
        <v>25085</v>
      </c>
      <c r="AB285" s="9">
        <f t="shared" si="65"/>
        <v>0.73623503169758164</v>
      </c>
      <c r="AK285" s="93">
        <f t="shared" si="66"/>
        <v>4454.6133333333328</v>
      </c>
    </row>
    <row r="286" spans="1:37" x14ac:dyDescent="0.2">
      <c r="A286" s="7" t="s">
        <v>32</v>
      </c>
      <c r="B286" s="8">
        <v>32687</v>
      </c>
      <c r="C286" s="8">
        <v>1090</v>
      </c>
      <c r="D286" s="8">
        <v>271</v>
      </c>
      <c r="E286" s="8">
        <v>20</v>
      </c>
      <c r="F286" s="8">
        <v>93</v>
      </c>
      <c r="G286" s="8">
        <v>328</v>
      </c>
      <c r="H286" s="8">
        <v>18</v>
      </c>
      <c r="I286" s="8">
        <v>95</v>
      </c>
      <c r="J286" s="8">
        <v>608</v>
      </c>
      <c r="K286" s="8">
        <v>63</v>
      </c>
      <c r="L286" s="8">
        <v>90</v>
      </c>
      <c r="M286" s="34">
        <v>7.94</v>
      </c>
      <c r="N286" s="34">
        <v>7.6</v>
      </c>
      <c r="O286" s="34">
        <v>1.157</v>
      </c>
      <c r="P286" s="34">
        <v>0.85</v>
      </c>
      <c r="AA286" s="8">
        <v>22126</v>
      </c>
      <c r="AB286" s="9">
        <f t="shared" si="65"/>
        <v>0.67690519166641172</v>
      </c>
      <c r="AK286" s="93">
        <f t="shared" si="66"/>
        <v>4766.9333333333334</v>
      </c>
    </row>
    <row r="287" spans="1:37" x14ac:dyDescent="0.2">
      <c r="A287" s="7" t="s">
        <v>33</v>
      </c>
      <c r="B287" s="8">
        <v>34624</v>
      </c>
      <c r="C287" s="8">
        <v>1117</v>
      </c>
      <c r="D287" s="8">
        <v>257</v>
      </c>
      <c r="E287" s="8">
        <v>23</v>
      </c>
      <c r="F287" s="8">
        <v>91</v>
      </c>
      <c r="G287" s="8">
        <v>307</v>
      </c>
      <c r="H287" s="8">
        <v>12</v>
      </c>
      <c r="I287" s="8">
        <v>96</v>
      </c>
      <c r="J287" s="8">
        <v>729</v>
      </c>
      <c r="K287" s="8">
        <v>54</v>
      </c>
      <c r="L287" s="8">
        <v>93</v>
      </c>
      <c r="M287" s="34">
        <v>7.53</v>
      </c>
      <c r="N287" s="34">
        <v>7.49</v>
      </c>
      <c r="O287" s="34">
        <v>1.026</v>
      </c>
      <c r="P287" s="34">
        <v>0.81100000000000005</v>
      </c>
      <c r="AA287" s="8">
        <v>20048</v>
      </c>
      <c r="AB287" s="9">
        <f t="shared" si="65"/>
        <v>0.57902033271719033</v>
      </c>
      <c r="AK287" s="93">
        <f t="shared" si="66"/>
        <v>4572.2533333333331</v>
      </c>
    </row>
    <row r="288" spans="1:37" x14ac:dyDescent="0.2">
      <c r="A288" s="7" t="s">
        <v>34</v>
      </c>
      <c r="B288" s="8">
        <v>28016</v>
      </c>
      <c r="C288" s="8">
        <v>904</v>
      </c>
      <c r="D288" s="8">
        <v>346</v>
      </c>
      <c r="E288" s="8">
        <v>16</v>
      </c>
      <c r="F288" s="8">
        <v>95</v>
      </c>
      <c r="G288" s="8">
        <v>425</v>
      </c>
      <c r="H288" s="8">
        <v>15</v>
      </c>
      <c r="I288" s="8">
        <v>97</v>
      </c>
      <c r="J288" s="8">
        <v>779</v>
      </c>
      <c r="K288" s="8">
        <v>48</v>
      </c>
      <c r="L288" s="8">
        <v>94</v>
      </c>
      <c r="M288" s="34">
        <v>7.35</v>
      </c>
      <c r="N288" s="34">
        <v>7.28</v>
      </c>
      <c r="O288" s="34">
        <v>1.325</v>
      </c>
      <c r="P288" s="34">
        <v>7.35</v>
      </c>
      <c r="AA288" s="8">
        <v>23515</v>
      </c>
      <c r="AB288" s="9">
        <f t="shared" si="65"/>
        <v>0.83934180468303832</v>
      </c>
      <c r="AK288" s="93">
        <f t="shared" si="66"/>
        <v>5122.666666666667</v>
      </c>
    </row>
    <row r="289" spans="1:37" x14ac:dyDescent="0.2">
      <c r="A289" s="7" t="s">
        <v>35</v>
      </c>
      <c r="B289" s="8">
        <v>24341</v>
      </c>
      <c r="C289" s="8">
        <v>811</v>
      </c>
      <c r="D289" s="8">
        <v>298</v>
      </c>
      <c r="E289" s="8">
        <v>21</v>
      </c>
      <c r="F289" s="8">
        <v>93</v>
      </c>
      <c r="G289" s="8">
        <v>283</v>
      </c>
      <c r="H289" s="8">
        <v>16</v>
      </c>
      <c r="I289" s="8">
        <v>94</v>
      </c>
      <c r="J289" s="8">
        <v>617</v>
      </c>
      <c r="K289" s="8">
        <v>63</v>
      </c>
      <c r="L289" s="8">
        <v>90</v>
      </c>
      <c r="M289" s="34">
        <v>7.71</v>
      </c>
      <c r="N289" s="34">
        <v>7.55</v>
      </c>
      <c r="O289" s="34">
        <v>1.3440000000000001</v>
      </c>
      <c r="P289" s="34">
        <v>1.0940000000000001</v>
      </c>
      <c r="AA289" s="8">
        <v>20396</v>
      </c>
      <c r="AB289" s="9">
        <f t="shared" si="65"/>
        <v>0.83792777618010761</v>
      </c>
      <c r="AK289" s="93">
        <f t="shared" si="66"/>
        <v>3060.1733333333336</v>
      </c>
    </row>
    <row r="290" spans="1:37" x14ac:dyDescent="0.2">
      <c r="A290" s="7" t="s">
        <v>36</v>
      </c>
      <c r="B290" s="8">
        <v>31512</v>
      </c>
      <c r="C290" s="8">
        <v>1017</v>
      </c>
      <c r="D290" s="8">
        <v>317</v>
      </c>
      <c r="E290" s="8">
        <v>9</v>
      </c>
      <c r="F290" s="8">
        <v>97</v>
      </c>
      <c r="G290" s="8">
        <v>307</v>
      </c>
      <c r="H290" s="8">
        <v>9</v>
      </c>
      <c r="I290" s="8">
        <v>97</v>
      </c>
      <c r="J290" s="8">
        <v>743</v>
      </c>
      <c r="K290" s="8">
        <v>50</v>
      </c>
      <c r="L290" s="8">
        <v>93</v>
      </c>
      <c r="M290" s="34">
        <v>8.36</v>
      </c>
      <c r="N290" s="34">
        <v>7.64</v>
      </c>
      <c r="O290" s="34">
        <v>1.5960000000000001</v>
      </c>
      <c r="P290" s="34">
        <v>0.97</v>
      </c>
      <c r="AA290" s="8">
        <v>23340</v>
      </c>
      <c r="AB290" s="9">
        <f t="shared" si="65"/>
        <v>0.74067022086824064</v>
      </c>
      <c r="AK290" s="93">
        <f t="shared" si="66"/>
        <v>4162.92</v>
      </c>
    </row>
    <row r="291" spans="1:37" x14ac:dyDescent="0.2">
      <c r="A291" s="7" t="s">
        <v>37</v>
      </c>
      <c r="B291" s="8">
        <v>34566</v>
      </c>
      <c r="C291" s="8">
        <v>1152</v>
      </c>
      <c r="D291" s="8">
        <v>276</v>
      </c>
      <c r="E291" s="8">
        <v>14</v>
      </c>
      <c r="F291" s="8">
        <v>95</v>
      </c>
      <c r="G291" s="8">
        <v>361</v>
      </c>
      <c r="H291" s="8">
        <v>11</v>
      </c>
      <c r="I291" s="8">
        <v>97</v>
      </c>
      <c r="J291" s="8">
        <v>673</v>
      </c>
      <c r="K291" s="8">
        <v>50</v>
      </c>
      <c r="L291" s="8">
        <v>93</v>
      </c>
      <c r="M291" s="34">
        <v>7.65</v>
      </c>
      <c r="N291" s="34">
        <v>7.42</v>
      </c>
      <c r="O291" s="34">
        <v>1.242</v>
      </c>
      <c r="P291" s="34">
        <v>1.0029999999999999</v>
      </c>
      <c r="AA291" s="8">
        <v>16804</v>
      </c>
      <c r="AB291" s="9">
        <f t="shared" si="65"/>
        <v>0.48614245212058094</v>
      </c>
      <c r="AK291" s="93">
        <f t="shared" si="66"/>
        <v>5544.9600000000009</v>
      </c>
    </row>
    <row r="292" spans="1:37" ht="13.5" thickBot="1" x14ac:dyDescent="0.25">
      <c r="A292" s="7" t="s">
        <v>38</v>
      </c>
      <c r="B292" s="8">
        <v>35147</v>
      </c>
      <c r="C292" s="8">
        <v>1134</v>
      </c>
      <c r="D292" s="8">
        <v>581</v>
      </c>
      <c r="E292" s="8">
        <v>14</v>
      </c>
      <c r="F292" s="8">
        <v>98</v>
      </c>
      <c r="G292" s="8">
        <v>500</v>
      </c>
      <c r="H292" s="8">
        <v>18</v>
      </c>
      <c r="I292" s="8">
        <v>96</v>
      </c>
      <c r="J292" s="8">
        <v>1024</v>
      </c>
      <c r="K292" s="8">
        <v>60</v>
      </c>
      <c r="L292" s="8">
        <v>94</v>
      </c>
      <c r="M292" s="34">
        <v>7.56</v>
      </c>
      <c r="N292" s="34">
        <v>7.26</v>
      </c>
      <c r="O292" s="34">
        <v>1.5920000000000001</v>
      </c>
      <c r="P292" s="34">
        <v>1.198</v>
      </c>
      <c r="AA292" s="8">
        <v>22318</v>
      </c>
      <c r="AB292" s="9">
        <f t="shared" si="65"/>
        <v>0.63499018408399011</v>
      </c>
      <c r="AK292" s="93">
        <f t="shared" si="66"/>
        <v>7560</v>
      </c>
    </row>
    <row r="293" spans="1:37" ht="14.25" thickTop="1" thickBot="1" x14ac:dyDescent="0.25">
      <c r="A293" s="10" t="s">
        <v>101</v>
      </c>
      <c r="B293" s="37">
        <f>SUM(B281:B292)</f>
        <v>388385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31"/>
      <c r="N293" s="31"/>
      <c r="O293" s="31"/>
      <c r="P293" s="31"/>
      <c r="AA293" s="37">
        <f>SUM(AA281:AA292)</f>
        <v>265589</v>
      </c>
      <c r="AB293" s="31"/>
      <c r="AK293" s="89"/>
    </row>
    <row r="294" spans="1:37" ht="14.25" thickTop="1" thickBot="1" x14ac:dyDescent="0.25">
      <c r="A294" s="23" t="s">
        <v>102</v>
      </c>
      <c r="B294" s="14">
        <f t="shared" ref="B294:J294" si="67">AVERAGE(B281:B292)</f>
        <v>32365.416666666668</v>
      </c>
      <c r="C294" s="14">
        <f t="shared" si="67"/>
        <v>1061.5</v>
      </c>
      <c r="D294" s="14">
        <f t="shared" si="67"/>
        <v>352</v>
      </c>
      <c r="E294" s="14">
        <f>AVERAGE(E281:E292)</f>
        <v>14.833333333333334</v>
      </c>
      <c r="F294" s="14">
        <f>AVERAGE(F281:F292)</f>
        <v>95.416666666666671</v>
      </c>
      <c r="G294" s="14">
        <f>AVERAGE(G281:G292)</f>
        <v>328.58333333333331</v>
      </c>
      <c r="H294" s="14">
        <f>AVERAGE(H281:H292)</f>
        <v>13.416666666666666</v>
      </c>
      <c r="I294" s="14">
        <f>AVERAGE(I281:I292)</f>
        <v>95.916666666666671</v>
      </c>
      <c r="J294" s="14">
        <f t="shared" si="67"/>
        <v>767.08333333333337</v>
      </c>
      <c r="K294" s="14">
        <f t="shared" ref="K294:P294" si="68">AVERAGE(K281:K292)</f>
        <v>53</v>
      </c>
      <c r="L294" s="14">
        <f t="shared" si="68"/>
        <v>92.916666666666671</v>
      </c>
      <c r="M294" s="19">
        <f t="shared" si="68"/>
        <v>7.7791666666666677</v>
      </c>
      <c r="N294" s="19">
        <f t="shared" si="68"/>
        <v>7.54</v>
      </c>
      <c r="O294" s="19">
        <f t="shared" si="68"/>
        <v>1.2617499999999999</v>
      </c>
      <c r="P294" s="19">
        <f t="shared" si="68"/>
        <v>1.4939166666666666</v>
      </c>
      <c r="AA294" s="14">
        <f>AVERAGE(AA281:AA292)</f>
        <v>22132.416666666668</v>
      </c>
      <c r="AB294" s="19">
        <f>AVERAGE(AB281:AB292)</f>
        <v>0.69088271530075673</v>
      </c>
      <c r="AK294" s="90">
        <f>AVERAGE(AK281:AK292)</f>
        <v>4653.8766666666661</v>
      </c>
    </row>
    <row r="295" spans="1:37" ht="13.5" thickTop="1" x14ac:dyDescent="0.2"/>
    <row r="296" spans="1:37" ht="13.5" thickBot="1" x14ac:dyDescent="0.25"/>
    <row r="297" spans="1:37" ht="13.5" thickTop="1" x14ac:dyDescent="0.2">
      <c r="A297" s="28" t="s">
        <v>5</v>
      </c>
      <c r="B297" s="20" t="s">
        <v>6</v>
      </c>
      <c r="C297" s="20" t="s">
        <v>6</v>
      </c>
      <c r="D297" s="20" t="s">
        <v>45</v>
      </c>
      <c r="E297" s="20" t="s">
        <v>8</v>
      </c>
      <c r="F297" s="35" t="s">
        <v>2</v>
      </c>
      <c r="G297" s="20" t="s">
        <v>9</v>
      </c>
      <c r="H297" s="20" t="s">
        <v>10</v>
      </c>
      <c r="I297" s="35" t="s">
        <v>3</v>
      </c>
      <c r="J297" s="20" t="s">
        <v>11</v>
      </c>
      <c r="K297" s="20" t="s">
        <v>12</v>
      </c>
      <c r="L297" s="35" t="s">
        <v>13</v>
      </c>
      <c r="M297" s="20" t="s">
        <v>65</v>
      </c>
      <c r="N297" s="20" t="s">
        <v>66</v>
      </c>
      <c r="O297" s="20" t="s">
        <v>67</v>
      </c>
      <c r="P297" s="20" t="s">
        <v>68</v>
      </c>
      <c r="AA297" s="29" t="s">
        <v>54</v>
      </c>
      <c r="AB297" s="29" t="s">
        <v>17</v>
      </c>
      <c r="AK297" s="61" t="s">
        <v>165</v>
      </c>
    </row>
    <row r="298" spans="1:37" ht="13.5" thickBot="1" x14ac:dyDescent="0.25">
      <c r="A298" s="26" t="s">
        <v>103</v>
      </c>
      <c r="B298" s="21" t="s">
        <v>20</v>
      </c>
      <c r="C298" s="22" t="s">
        <v>21</v>
      </c>
      <c r="D298" s="21" t="s">
        <v>47</v>
      </c>
      <c r="E298" s="21" t="s">
        <v>47</v>
      </c>
      <c r="F298" s="36" t="s">
        <v>70</v>
      </c>
      <c r="G298" s="21" t="s">
        <v>47</v>
      </c>
      <c r="H298" s="21" t="s">
        <v>47</v>
      </c>
      <c r="I298" s="36" t="s">
        <v>70</v>
      </c>
      <c r="J298" s="21" t="s">
        <v>47</v>
      </c>
      <c r="K298" s="21" t="s">
        <v>47</v>
      </c>
      <c r="L298" s="36" t="s">
        <v>70</v>
      </c>
      <c r="M298" s="21"/>
      <c r="N298" s="21"/>
      <c r="O298" s="21"/>
      <c r="P298" s="21"/>
      <c r="AA298" s="22" t="s">
        <v>58</v>
      </c>
      <c r="AB298" s="22" t="s">
        <v>25</v>
      </c>
      <c r="AK298" s="92" t="s">
        <v>166</v>
      </c>
    </row>
    <row r="299" spans="1:37" ht="13.5" thickTop="1" x14ac:dyDescent="0.2">
      <c r="A299" s="7" t="s">
        <v>27</v>
      </c>
      <c r="B299" s="8">
        <v>37775</v>
      </c>
      <c r="C299" s="8">
        <v>1219</v>
      </c>
      <c r="D299" s="8">
        <v>292</v>
      </c>
      <c r="E299" s="8">
        <v>18</v>
      </c>
      <c r="F299" s="8">
        <v>94</v>
      </c>
      <c r="G299" s="8">
        <v>273</v>
      </c>
      <c r="H299" s="8">
        <v>17</v>
      </c>
      <c r="I299" s="8">
        <v>94</v>
      </c>
      <c r="J299" s="8">
        <v>607</v>
      </c>
      <c r="K299" s="8">
        <v>62</v>
      </c>
      <c r="L299" s="8">
        <v>90</v>
      </c>
      <c r="M299" s="34">
        <v>8.33</v>
      </c>
      <c r="N299" s="34">
        <v>4.4000000000000004</v>
      </c>
      <c r="O299" s="34">
        <v>1.1739999999999999</v>
      </c>
      <c r="P299" s="34">
        <v>0.88700000000000001</v>
      </c>
      <c r="AA299" s="8">
        <v>21670</v>
      </c>
      <c r="AB299" s="9">
        <f t="shared" ref="AB299:AB310" si="69">AA299/B299</f>
        <v>0.5736598279285241</v>
      </c>
      <c r="AK299" s="93">
        <f>(0.8*C299*G299)/60</f>
        <v>4437.1600000000008</v>
      </c>
    </row>
    <row r="300" spans="1:37" x14ac:dyDescent="0.2">
      <c r="A300" s="7" t="s">
        <v>28</v>
      </c>
      <c r="B300" s="8">
        <v>35690</v>
      </c>
      <c r="C300" s="8">
        <v>1275</v>
      </c>
      <c r="D300" s="8">
        <v>279</v>
      </c>
      <c r="E300" s="8">
        <v>18</v>
      </c>
      <c r="F300" s="8">
        <v>94</v>
      </c>
      <c r="G300" s="8">
        <v>271</v>
      </c>
      <c r="H300" s="8">
        <v>17</v>
      </c>
      <c r="I300" s="8">
        <v>94</v>
      </c>
      <c r="J300" s="8">
        <v>681</v>
      </c>
      <c r="K300" s="8">
        <v>65</v>
      </c>
      <c r="L300" s="8">
        <v>91</v>
      </c>
      <c r="M300" s="34">
        <v>8.0399999999999991</v>
      </c>
      <c r="N300" s="34">
        <v>7.41</v>
      </c>
      <c r="O300" s="34">
        <v>1.0820000000000001</v>
      </c>
      <c r="P300" s="34">
        <v>0.751</v>
      </c>
      <c r="AA300" s="8">
        <v>21554</v>
      </c>
      <c r="AB300" s="9">
        <f t="shared" si="69"/>
        <v>0.60392266741384137</v>
      </c>
      <c r="AK300" s="93">
        <f t="shared" ref="AK300:AK310" si="70">(0.8*C300*G300)/60</f>
        <v>4607</v>
      </c>
    </row>
    <row r="301" spans="1:37" x14ac:dyDescent="0.2">
      <c r="A301" s="7" t="s">
        <v>29</v>
      </c>
      <c r="B301" s="8">
        <v>49951</v>
      </c>
      <c r="C301" s="8">
        <v>1611</v>
      </c>
      <c r="D301" s="8">
        <v>254</v>
      </c>
      <c r="E301" s="8">
        <v>20</v>
      </c>
      <c r="F301" s="8">
        <v>92</v>
      </c>
      <c r="G301" s="8">
        <v>253</v>
      </c>
      <c r="H301" s="8">
        <v>20</v>
      </c>
      <c r="I301" s="8">
        <v>92</v>
      </c>
      <c r="J301" s="8">
        <v>651</v>
      </c>
      <c r="K301" s="8">
        <v>57</v>
      </c>
      <c r="L301" s="8">
        <v>91</v>
      </c>
      <c r="M301" s="34">
        <v>8.0500000000000007</v>
      </c>
      <c r="N301" s="34">
        <v>7.34</v>
      </c>
      <c r="O301" s="34">
        <v>0.83899999999999997</v>
      </c>
      <c r="P301" s="34">
        <v>0.66400000000000003</v>
      </c>
      <c r="AA301" s="8">
        <v>21308</v>
      </c>
      <c r="AB301" s="9">
        <f t="shared" si="69"/>
        <v>0.42657804648555586</v>
      </c>
      <c r="AK301" s="93">
        <f t="shared" si="70"/>
        <v>5434.4400000000005</v>
      </c>
    </row>
    <row r="302" spans="1:37" x14ac:dyDescent="0.2">
      <c r="A302" s="7" t="s">
        <v>30</v>
      </c>
      <c r="B302" s="8">
        <v>45150</v>
      </c>
      <c r="C302" s="8">
        <v>1505</v>
      </c>
      <c r="D302" s="8">
        <v>357</v>
      </c>
      <c r="E302" s="8">
        <v>21</v>
      </c>
      <c r="F302" s="8">
        <v>94</v>
      </c>
      <c r="G302" s="8">
        <v>283</v>
      </c>
      <c r="H302" s="8">
        <v>21</v>
      </c>
      <c r="I302" s="8">
        <v>93</v>
      </c>
      <c r="J302" s="8">
        <v>766</v>
      </c>
      <c r="K302" s="8">
        <v>71</v>
      </c>
      <c r="L302" s="8">
        <v>91</v>
      </c>
      <c r="M302" s="34">
        <v>8.2899999999999991</v>
      </c>
      <c r="N302" s="34">
        <v>7.25</v>
      </c>
      <c r="O302" s="34">
        <v>1.125</v>
      </c>
      <c r="P302" s="34">
        <v>0.75900000000000001</v>
      </c>
      <c r="AA302" s="8">
        <v>21265</v>
      </c>
      <c r="AB302" s="9">
        <f t="shared" si="69"/>
        <v>0.47098560354374308</v>
      </c>
      <c r="AK302" s="93">
        <f t="shared" si="70"/>
        <v>5678.8666666666668</v>
      </c>
    </row>
    <row r="303" spans="1:37" x14ac:dyDescent="0.2">
      <c r="A303" s="7" t="s">
        <v>31</v>
      </c>
      <c r="B303" s="8">
        <v>42884</v>
      </c>
      <c r="C303" s="8">
        <v>1383</v>
      </c>
      <c r="D303" s="8">
        <v>215</v>
      </c>
      <c r="E303" s="8">
        <v>31</v>
      </c>
      <c r="F303" s="8">
        <v>86</v>
      </c>
      <c r="G303" s="8">
        <v>165</v>
      </c>
      <c r="H303" s="8">
        <v>21</v>
      </c>
      <c r="I303" s="8">
        <v>87</v>
      </c>
      <c r="J303" s="8">
        <v>402</v>
      </c>
      <c r="K303" s="8">
        <v>72</v>
      </c>
      <c r="L303" s="8">
        <v>82</v>
      </c>
      <c r="M303" s="34">
        <v>7.8</v>
      </c>
      <c r="N303" s="34">
        <v>7.12</v>
      </c>
      <c r="O303" s="34">
        <v>1.0269999999999999</v>
      </c>
      <c r="P303" s="34">
        <v>0.65600000000000003</v>
      </c>
      <c r="AA303" s="8">
        <v>19991</v>
      </c>
      <c r="AB303" s="9">
        <f t="shared" si="69"/>
        <v>0.46616453689021548</v>
      </c>
      <c r="AK303" s="93">
        <f t="shared" si="70"/>
        <v>3042.6000000000004</v>
      </c>
    </row>
    <row r="304" spans="1:37" x14ac:dyDescent="0.2">
      <c r="A304" s="7" t="s">
        <v>32</v>
      </c>
      <c r="B304" s="8">
        <v>38950</v>
      </c>
      <c r="C304" s="8">
        <v>1298</v>
      </c>
      <c r="D304" s="8">
        <v>254</v>
      </c>
      <c r="E304" s="8">
        <v>53</v>
      </c>
      <c r="F304" s="8">
        <v>79</v>
      </c>
      <c r="G304" s="8">
        <v>284</v>
      </c>
      <c r="H304" s="8">
        <v>24</v>
      </c>
      <c r="I304" s="8">
        <v>92</v>
      </c>
      <c r="J304" s="8">
        <v>591</v>
      </c>
      <c r="K304" s="8">
        <v>113</v>
      </c>
      <c r="L304" s="8">
        <v>81</v>
      </c>
      <c r="M304" s="34">
        <v>7.81</v>
      </c>
      <c r="N304" s="34">
        <v>6.92</v>
      </c>
      <c r="O304" s="34">
        <v>1.1439999999999999</v>
      </c>
      <c r="P304" s="34">
        <v>0.82399999999999995</v>
      </c>
      <c r="AA304" s="8">
        <v>22993</v>
      </c>
      <c r="AB304" s="9">
        <f t="shared" si="69"/>
        <v>0.59032092426187421</v>
      </c>
      <c r="AK304" s="93">
        <f t="shared" si="70"/>
        <v>4915.0933333333342</v>
      </c>
    </row>
    <row r="305" spans="1:37" x14ac:dyDescent="0.2">
      <c r="A305" s="7" t="s">
        <v>33</v>
      </c>
      <c r="B305" s="8">
        <v>35995</v>
      </c>
      <c r="C305" s="8">
        <v>1161</v>
      </c>
      <c r="D305" s="8">
        <v>273</v>
      </c>
      <c r="E305" s="8">
        <v>24</v>
      </c>
      <c r="F305" s="8">
        <v>91</v>
      </c>
      <c r="G305" s="8">
        <v>210</v>
      </c>
      <c r="H305" s="8">
        <v>26</v>
      </c>
      <c r="I305" s="8">
        <v>88</v>
      </c>
      <c r="J305" s="8">
        <v>603</v>
      </c>
      <c r="K305" s="8">
        <v>93</v>
      </c>
      <c r="L305" s="8">
        <v>85</v>
      </c>
      <c r="M305" s="34">
        <v>7.43</v>
      </c>
      <c r="N305" s="34">
        <v>7.05</v>
      </c>
      <c r="O305" s="34">
        <v>1.1499999999999999</v>
      </c>
      <c r="P305" s="34">
        <v>1.05</v>
      </c>
      <c r="AA305" s="8">
        <v>19880</v>
      </c>
      <c r="AB305" s="9">
        <f t="shared" si="69"/>
        <v>0.55229893040700095</v>
      </c>
      <c r="AK305" s="93">
        <f t="shared" si="70"/>
        <v>3250.8</v>
      </c>
    </row>
    <row r="306" spans="1:37" x14ac:dyDescent="0.2">
      <c r="A306" s="7" t="s">
        <v>34</v>
      </c>
      <c r="B306" s="8">
        <v>38368</v>
      </c>
      <c r="C306" s="8">
        <v>1238</v>
      </c>
      <c r="D306" s="8">
        <v>300</v>
      </c>
      <c r="E306" s="8">
        <v>8</v>
      </c>
      <c r="F306" s="8">
        <v>97</v>
      </c>
      <c r="G306" s="8">
        <v>278</v>
      </c>
      <c r="H306" s="8">
        <v>14</v>
      </c>
      <c r="I306" s="8">
        <v>95</v>
      </c>
      <c r="J306" s="8">
        <v>686</v>
      </c>
      <c r="K306" s="8">
        <v>41</v>
      </c>
      <c r="L306" s="8">
        <v>94</v>
      </c>
      <c r="M306" s="34">
        <v>7.47</v>
      </c>
      <c r="N306" s="34">
        <v>7.39</v>
      </c>
      <c r="O306" s="34">
        <v>1.2549999999999999</v>
      </c>
      <c r="P306" s="34">
        <v>0.97099999999999997</v>
      </c>
      <c r="AA306" s="8">
        <v>18895</v>
      </c>
      <c r="AB306" s="9">
        <f t="shared" si="69"/>
        <v>0.49246768140116765</v>
      </c>
      <c r="AK306" s="93">
        <f t="shared" si="70"/>
        <v>4588.8533333333335</v>
      </c>
    </row>
    <row r="307" spans="1:37" x14ac:dyDescent="0.2">
      <c r="A307" s="7" t="s">
        <v>35</v>
      </c>
      <c r="B307" s="8">
        <v>31932</v>
      </c>
      <c r="C307" s="8">
        <v>1064</v>
      </c>
      <c r="D307" s="8">
        <v>527</v>
      </c>
      <c r="E307" s="8">
        <v>7</v>
      </c>
      <c r="F307" s="8">
        <v>99</v>
      </c>
      <c r="G307" s="8">
        <v>262</v>
      </c>
      <c r="H307" s="8">
        <v>7</v>
      </c>
      <c r="I307" s="8">
        <v>97</v>
      </c>
      <c r="J307" s="8">
        <v>616</v>
      </c>
      <c r="K307" s="8">
        <v>39</v>
      </c>
      <c r="L307" s="8">
        <v>94</v>
      </c>
      <c r="M307" s="34">
        <v>7.63</v>
      </c>
      <c r="N307" s="34">
        <v>7.63</v>
      </c>
      <c r="O307" s="34">
        <v>1.218</v>
      </c>
      <c r="P307" s="34">
        <v>0.877</v>
      </c>
      <c r="AA307" s="8">
        <v>16149</v>
      </c>
      <c r="AB307" s="9">
        <f t="shared" si="69"/>
        <v>0.50573092822247279</v>
      </c>
      <c r="AK307" s="93">
        <f t="shared" si="70"/>
        <v>3716.9066666666672</v>
      </c>
    </row>
    <row r="308" spans="1:37" x14ac:dyDescent="0.2">
      <c r="A308" s="7" t="s">
        <v>36</v>
      </c>
      <c r="B308" s="8">
        <v>41815</v>
      </c>
      <c r="C308" s="8">
        <v>1349</v>
      </c>
      <c r="D308" s="8">
        <v>295</v>
      </c>
      <c r="E308" s="8">
        <v>20</v>
      </c>
      <c r="F308" s="8">
        <v>93</v>
      </c>
      <c r="G308" s="8">
        <v>234</v>
      </c>
      <c r="H308" s="8">
        <v>13</v>
      </c>
      <c r="I308" s="8">
        <v>94</v>
      </c>
      <c r="J308" s="8">
        <v>637</v>
      </c>
      <c r="K308" s="8">
        <v>57</v>
      </c>
      <c r="L308" s="8">
        <v>91</v>
      </c>
      <c r="M308" s="34">
        <v>7.88</v>
      </c>
      <c r="N308" s="34">
        <v>7.56</v>
      </c>
      <c r="O308" s="34">
        <v>1.179</v>
      </c>
      <c r="P308" s="34">
        <v>0.873</v>
      </c>
      <c r="AA308" s="8">
        <v>21071</v>
      </c>
      <c r="AB308" s="9">
        <f t="shared" si="69"/>
        <v>0.50391008011479133</v>
      </c>
      <c r="AK308" s="93">
        <f t="shared" si="70"/>
        <v>4208.88</v>
      </c>
    </row>
    <row r="309" spans="1:37" x14ac:dyDescent="0.2">
      <c r="A309" s="7" t="s">
        <v>37</v>
      </c>
      <c r="B309" s="8">
        <v>37588</v>
      </c>
      <c r="C309" s="8">
        <v>1253</v>
      </c>
      <c r="D309" s="8">
        <v>434</v>
      </c>
      <c r="E309" s="8">
        <v>8</v>
      </c>
      <c r="F309" s="8">
        <v>98</v>
      </c>
      <c r="G309" s="8">
        <v>448</v>
      </c>
      <c r="H309" s="8">
        <v>13</v>
      </c>
      <c r="I309" s="8">
        <v>97</v>
      </c>
      <c r="J309" s="8">
        <v>821</v>
      </c>
      <c r="K309" s="8">
        <v>33</v>
      </c>
      <c r="L309" s="8">
        <v>96</v>
      </c>
      <c r="M309" s="34">
        <v>8.31</v>
      </c>
      <c r="N309" s="34">
        <v>8.0299999999999994</v>
      </c>
      <c r="O309" s="34">
        <v>1.3180000000000001</v>
      </c>
      <c r="P309" s="34">
        <v>0.83899999999999997</v>
      </c>
      <c r="AA309" s="8">
        <v>15269</v>
      </c>
      <c r="AB309" s="9">
        <f t="shared" si="69"/>
        <v>0.40622007023518142</v>
      </c>
      <c r="AK309" s="93">
        <f t="shared" si="70"/>
        <v>7484.586666666668</v>
      </c>
    </row>
    <row r="310" spans="1:37" ht="13.5" thickBot="1" x14ac:dyDescent="0.25">
      <c r="A310" s="7" t="s">
        <v>38</v>
      </c>
      <c r="B310" s="8">
        <v>43175</v>
      </c>
      <c r="C310" s="8">
        <v>1393</v>
      </c>
      <c r="D310" s="8">
        <v>271</v>
      </c>
      <c r="E310" s="8">
        <v>15</v>
      </c>
      <c r="F310" s="8">
        <v>95</v>
      </c>
      <c r="G310" s="8">
        <v>323</v>
      </c>
      <c r="H310" s="8">
        <v>19</v>
      </c>
      <c r="I310" s="8">
        <v>94</v>
      </c>
      <c r="J310" s="8">
        <v>512</v>
      </c>
      <c r="K310" s="8">
        <v>48</v>
      </c>
      <c r="L310" s="8">
        <v>91</v>
      </c>
      <c r="M310" s="34">
        <v>8.3800000000000008</v>
      </c>
      <c r="N310" s="34">
        <v>8.16</v>
      </c>
      <c r="O310" s="34">
        <v>1.1679999999999999</v>
      </c>
      <c r="P310" s="34">
        <v>0.85699999999999998</v>
      </c>
      <c r="AA310" s="8">
        <v>19264</v>
      </c>
      <c r="AB310" s="9">
        <f t="shared" si="69"/>
        <v>0.4461841343370006</v>
      </c>
      <c r="AK310" s="93">
        <f t="shared" si="70"/>
        <v>5999.1866666666665</v>
      </c>
    </row>
    <row r="311" spans="1:37" ht="14.25" thickTop="1" thickBot="1" x14ac:dyDescent="0.25">
      <c r="A311" s="10" t="s">
        <v>104</v>
      </c>
      <c r="B311" s="37">
        <f>SUM(B299:B310)</f>
        <v>479273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31"/>
      <c r="N311" s="31"/>
      <c r="O311" s="31"/>
      <c r="P311" s="31"/>
      <c r="AA311" s="37">
        <f>SUM(AA299:AA310)</f>
        <v>239309</v>
      </c>
      <c r="AB311" s="31"/>
      <c r="AK311" s="89"/>
    </row>
    <row r="312" spans="1:37" ht="14.25" thickTop="1" thickBot="1" x14ac:dyDescent="0.25">
      <c r="A312" s="23" t="s">
        <v>105</v>
      </c>
      <c r="B312" s="14">
        <f t="shared" ref="B312:J312" si="71">AVERAGE(B299:B310)</f>
        <v>39939.416666666664</v>
      </c>
      <c r="C312" s="14">
        <f t="shared" si="71"/>
        <v>1312.4166666666667</v>
      </c>
      <c r="D312" s="14">
        <f t="shared" si="71"/>
        <v>312.58333333333331</v>
      </c>
      <c r="E312" s="14">
        <f>AVERAGE(E299:E310)</f>
        <v>20.25</v>
      </c>
      <c r="F312" s="14">
        <f>AVERAGE(F299:F310)</f>
        <v>92.666666666666671</v>
      </c>
      <c r="G312" s="14">
        <f>AVERAGE(G299:G310)</f>
        <v>273.66666666666669</v>
      </c>
      <c r="H312" s="14">
        <f>AVERAGE(H299:H310)</f>
        <v>17.666666666666668</v>
      </c>
      <c r="I312" s="14">
        <f>AVERAGE(I299:I310)</f>
        <v>93.083333333333329</v>
      </c>
      <c r="J312" s="14">
        <f t="shared" si="71"/>
        <v>631.08333333333337</v>
      </c>
      <c r="K312" s="14">
        <f t="shared" ref="K312:P312" si="72">AVERAGE(K299:K310)</f>
        <v>62.583333333333336</v>
      </c>
      <c r="L312" s="14">
        <f t="shared" si="72"/>
        <v>89.75</v>
      </c>
      <c r="M312" s="19">
        <f t="shared" si="72"/>
        <v>7.9516666666666653</v>
      </c>
      <c r="N312" s="19">
        <f t="shared" si="72"/>
        <v>7.1883333333333326</v>
      </c>
      <c r="O312" s="19">
        <f t="shared" si="72"/>
        <v>1.1399166666666665</v>
      </c>
      <c r="P312" s="19">
        <f t="shared" si="72"/>
        <v>0.83399999999999996</v>
      </c>
      <c r="AA312" s="14">
        <f>AVERAGE(AA299:AA310)</f>
        <v>19942.416666666668</v>
      </c>
      <c r="AB312" s="19">
        <f>AVERAGE(AB299:AB310)</f>
        <v>0.50320361927011414</v>
      </c>
      <c r="AK312" s="90">
        <f>AVERAGE(AK299:AK310)</f>
        <v>4780.3644444444444</v>
      </c>
    </row>
    <row r="313" spans="1:37" ht="13.5" thickTop="1" x14ac:dyDescent="0.2"/>
    <row r="314" spans="1:37" ht="13.5" thickBot="1" x14ac:dyDescent="0.25"/>
    <row r="315" spans="1:37" ht="13.5" thickTop="1" x14ac:dyDescent="0.2">
      <c r="A315" s="28" t="s">
        <v>5</v>
      </c>
      <c r="B315" s="20" t="s">
        <v>6</v>
      </c>
      <c r="C315" s="20" t="s">
        <v>6</v>
      </c>
      <c r="D315" s="20" t="s">
        <v>45</v>
      </c>
      <c r="E315" s="20" t="s">
        <v>8</v>
      </c>
      <c r="F315" s="35" t="s">
        <v>2</v>
      </c>
      <c r="G315" s="20" t="s">
        <v>9</v>
      </c>
      <c r="H315" s="20" t="s">
        <v>10</v>
      </c>
      <c r="I315" s="35" t="s">
        <v>3</v>
      </c>
      <c r="J315" s="20" t="s">
        <v>11</v>
      </c>
      <c r="K315" s="20" t="s">
        <v>12</v>
      </c>
      <c r="L315" s="35" t="s">
        <v>13</v>
      </c>
      <c r="M315" s="20" t="s">
        <v>65</v>
      </c>
      <c r="N315" s="20" t="s">
        <v>66</v>
      </c>
      <c r="O315" s="20" t="s">
        <v>67</v>
      </c>
      <c r="P315" s="20" t="s">
        <v>68</v>
      </c>
      <c r="Q315" s="20" t="s">
        <v>106</v>
      </c>
      <c r="R315" s="20" t="s">
        <v>107</v>
      </c>
      <c r="S315" s="20"/>
      <c r="T315" s="20"/>
      <c r="U315" s="20" t="s">
        <v>108</v>
      </c>
      <c r="V315" s="20" t="s">
        <v>109</v>
      </c>
      <c r="W315" s="20"/>
      <c r="X315" s="20" t="s">
        <v>110</v>
      </c>
      <c r="Y315" s="20" t="s">
        <v>111</v>
      </c>
      <c r="Z315" s="20"/>
      <c r="AA315" s="29" t="s">
        <v>54</v>
      </c>
      <c r="AB315" s="29" t="s">
        <v>17</v>
      </c>
      <c r="AC315" s="29" t="s">
        <v>112</v>
      </c>
      <c r="AD315" s="29" t="s">
        <v>112</v>
      </c>
      <c r="AE315" s="29" t="s">
        <v>113</v>
      </c>
      <c r="AF315" s="61" t="s">
        <v>114</v>
      </c>
      <c r="AG315" s="62" t="s">
        <v>115</v>
      </c>
      <c r="AH315" s="63" t="s">
        <v>116</v>
      </c>
      <c r="AI315" s="64" t="s">
        <v>114</v>
      </c>
      <c r="AJ315" s="63" t="s">
        <v>114</v>
      </c>
      <c r="AK315" s="61" t="s">
        <v>165</v>
      </c>
    </row>
    <row r="316" spans="1:37" ht="13.5" thickBot="1" x14ac:dyDescent="0.25">
      <c r="A316" s="26" t="s">
        <v>117</v>
      </c>
      <c r="B316" s="21" t="s">
        <v>20</v>
      </c>
      <c r="C316" s="22" t="s">
        <v>21</v>
      </c>
      <c r="D316" s="21" t="s">
        <v>47</v>
      </c>
      <c r="E316" s="21" t="s">
        <v>47</v>
      </c>
      <c r="F316" s="36" t="s">
        <v>70</v>
      </c>
      <c r="G316" s="21" t="s">
        <v>47</v>
      </c>
      <c r="H316" s="21" t="s">
        <v>47</v>
      </c>
      <c r="I316" s="36" t="s">
        <v>70</v>
      </c>
      <c r="J316" s="21" t="s">
        <v>47</v>
      </c>
      <c r="K316" s="21" t="s">
        <v>47</v>
      </c>
      <c r="L316" s="36" t="s">
        <v>70</v>
      </c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2" t="s">
        <v>58</v>
      </c>
      <c r="AB316" s="22" t="s">
        <v>25</v>
      </c>
      <c r="AC316" s="22" t="s">
        <v>118</v>
      </c>
      <c r="AD316" s="22" t="s">
        <v>119</v>
      </c>
      <c r="AE316" s="22" t="s">
        <v>70</v>
      </c>
      <c r="AF316" s="65" t="s">
        <v>6</v>
      </c>
      <c r="AG316" s="66" t="s">
        <v>120</v>
      </c>
      <c r="AH316" s="67" t="s">
        <v>121</v>
      </c>
      <c r="AI316" s="68" t="s">
        <v>122</v>
      </c>
      <c r="AJ316" s="67" t="s">
        <v>123</v>
      </c>
      <c r="AK316" s="92" t="s">
        <v>166</v>
      </c>
    </row>
    <row r="317" spans="1:37" ht="13.5" thickTop="1" x14ac:dyDescent="0.2">
      <c r="A317" s="7" t="s">
        <v>27</v>
      </c>
      <c r="B317" s="8">
        <v>45722</v>
      </c>
      <c r="C317" s="8">
        <v>1475</v>
      </c>
      <c r="D317" s="8">
        <v>208</v>
      </c>
      <c r="E317" s="8">
        <v>19</v>
      </c>
      <c r="F317" s="8">
        <v>91</v>
      </c>
      <c r="G317" s="8">
        <v>290</v>
      </c>
      <c r="H317" s="8">
        <v>24</v>
      </c>
      <c r="I317" s="8">
        <v>92</v>
      </c>
      <c r="J317" s="8">
        <v>511</v>
      </c>
      <c r="K317" s="8">
        <v>60</v>
      </c>
      <c r="L317" s="8">
        <v>88</v>
      </c>
      <c r="M317" s="34">
        <v>8.7899999999999991</v>
      </c>
      <c r="N317" s="34">
        <v>8.07</v>
      </c>
      <c r="O317" s="34">
        <v>1.0840000000000001</v>
      </c>
      <c r="P317" s="34">
        <v>0.749</v>
      </c>
      <c r="Q317" s="38">
        <v>64.900000000000006</v>
      </c>
      <c r="R317" s="38">
        <v>9.6</v>
      </c>
      <c r="S317" s="38"/>
      <c r="T317" s="38"/>
      <c r="U317" s="38">
        <v>79</v>
      </c>
      <c r="V317" s="38">
        <v>21.3</v>
      </c>
      <c r="W317" s="38"/>
      <c r="X317" s="34">
        <v>6.9</v>
      </c>
      <c r="Y317" s="34">
        <v>4</v>
      </c>
      <c r="Z317" s="34"/>
      <c r="AA317" s="8">
        <v>19939</v>
      </c>
      <c r="AB317" s="9">
        <f t="shared" ref="AB317:AB328" si="73">AA317/B317</f>
        <v>0.43609203446918332</v>
      </c>
      <c r="AC317" s="8">
        <v>8287</v>
      </c>
      <c r="AD317" s="8">
        <v>258.96875</v>
      </c>
      <c r="AE317" s="9">
        <f t="shared" ref="AE317:AE328" si="74">AC317*100/B317</f>
        <v>18.124753947771314</v>
      </c>
      <c r="AF317" s="69">
        <f>C317/$C$2</f>
        <v>0.98333333333333328</v>
      </c>
      <c r="AG317" s="70">
        <f>(C317*D317)/1000</f>
        <v>306.8</v>
      </c>
      <c r="AH317" s="71">
        <f>(AG317)/$E$3</f>
        <v>0.7304761904761905</v>
      </c>
      <c r="AI317" s="72">
        <f>(C317*G317)/1000</f>
        <v>427.75</v>
      </c>
      <c r="AJ317" s="71">
        <f>(AI317)/$G$3</f>
        <v>0.8147619047619048</v>
      </c>
      <c r="AK317" s="93">
        <f>(0.8*C317*G317)/60</f>
        <v>5703.333333333333</v>
      </c>
    </row>
    <row r="318" spans="1:37" x14ac:dyDescent="0.2">
      <c r="A318" s="7" t="s">
        <v>28</v>
      </c>
      <c r="B318" s="8">
        <v>39381</v>
      </c>
      <c r="C318" s="8">
        <v>1406</v>
      </c>
      <c r="D318" s="8">
        <v>277</v>
      </c>
      <c r="E318" s="8">
        <v>17</v>
      </c>
      <c r="F318" s="8">
        <v>94</v>
      </c>
      <c r="G318" s="8">
        <v>338</v>
      </c>
      <c r="H318" s="8">
        <v>23</v>
      </c>
      <c r="I318" s="8">
        <v>93</v>
      </c>
      <c r="J318" s="8">
        <v>619</v>
      </c>
      <c r="K318" s="8">
        <v>56</v>
      </c>
      <c r="L318" s="8">
        <v>91</v>
      </c>
      <c r="M318" s="34">
        <v>8.16</v>
      </c>
      <c r="N318" s="34">
        <v>7.42</v>
      </c>
      <c r="O318" s="34">
        <v>1.413</v>
      </c>
      <c r="P318" s="34">
        <v>0.79800000000000004</v>
      </c>
      <c r="Q318" s="8">
        <v>49.5</v>
      </c>
      <c r="R318" s="8">
        <v>3.9</v>
      </c>
      <c r="S318" s="8"/>
      <c r="T318" s="8"/>
      <c r="U318" s="8">
        <v>69.8</v>
      </c>
      <c r="V318" s="8">
        <v>16.100000000000001</v>
      </c>
      <c r="W318" s="8"/>
      <c r="X318" s="34">
        <v>7.2</v>
      </c>
      <c r="Y318" s="34">
        <v>3.3</v>
      </c>
      <c r="Z318" s="34"/>
      <c r="AA318" s="8">
        <v>20535</v>
      </c>
      <c r="AB318" s="9">
        <f t="shared" si="73"/>
        <v>0.52144435133693912</v>
      </c>
      <c r="AC318" s="8">
        <v>11075</v>
      </c>
      <c r="AD318" s="8">
        <v>395.53571428571428</v>
      </c>
      <c r="AE318" s="9">
        <f t="shared" si="74"/>
        <v>28.122698763363044</v>
      </c>
      <c r="AF318" s="69">
        <f t="shared" ref="AF318:AF328" si="75">C318/$C$2</f>
        <v>0.93733333333333335</v>
      </c>
      <c r="AG318" s="70">
        <f t="shared" ref="AG318:AG328" si="76">(C318*D318)/1000</f>
        <v>389.46199999999999</v>
      </c>
      <c r="AH318" s="71">
        <f t="shared" ref="AH318:AH330" si="77">(AG318)/$E$3</f>
        <v>0.92729047619047611</v>
      </c>
      <c r="AI318" s="72">
        <f t="shared" ref="AI318:AI328" si="78">(C318*G318)/1000</f>
        <v>475.22800000000001</v>
      </c>
      <c r="AJ318" s="71">
        <f t="shared" ref="AJ318:AJ330" si="79">(AI318)/$G$3</f>
        <v>0.90519619047619049</v>
      </c>
      <c r="AK318" s="93">
        <f t="shared" ref="AK318:AK328" si="80">(0.8*C318*G318)/60</f>
        <v>6336.373333333333</v>
      </c>
    </row>
    <row r="319" spans="1:37" x14ac:dyDescent="0.2">
      <c r="A319" s="7" t="s">
        <v>29</v>
      </c>
      <c r="B319" s="8">
        <v>43336</v>
      </c>
      <c r="C319" s="8">
        <v>1398</v>
      </c>
      <c r="D319" s="8">
        <v>284</v>
      </c>
      <c r="E319" s="8">
        <v>26</v>
      </c>
      <c r="F319" s="8">
        <v>91</v>
      </c>
      <c r="G319" s="8">
        <v>344</v>
      </c>
      <c r="H319" s="8">
        <v>35</v>
      </c>
      <c r="I319" s="8">
        <v>90</v>
      </c>
      <c r="J319" s="8">
        <v>719</v>
      </c>
      <c r="K319" s="8">
        <v>73</v>
      </c>
      <c r="L319" s="8">
        <v>90</v>
      </c>
      <c r="M319" s="34">
        <v>8.08</v>
      </c>
      <c r="N319" s="34">
        <v>7.68</v>
      </c>
      <c r="O319" s="34">
        <v>1.2</v>
      </c>
      <c r="P319" s="34">
        <v>0.82799999999999996</v>
      </c>
      <c r="Q319" s="8">
        <v>57.1</v>
      </c>
      <c r="R319" s="8">
        <v>5.2</v>
      </c>
      <c r="S319" s="8"/>
      <c r="T319" s="8"/>
      <c r="U319" s="8">
        <v>67.2</v>
      </c>
      <c r="V319" s="8">
        <v>13.4</v>
      </c>
      <c r="W319" s="8"/>
      <c r="X319" s="34">
        <v>9.1999999999999993</v>
      </c>
      <c r="Y319" s="34">
        <v>5.0999999999999996</v>
      </c>
      <c r="Z319" s="34"/>
      <c r="AA319" s="8">
        <v>19703</v>
      </c>
      <c r="AB319" s="9">
        <f t="shared" si="73"/>
        <v>0.45465663651467603</v>
      </c>
      <c r="AC319" s="8">
        <v>14531</v>
      </c>
      <c r="AD319" s="8">
        <v>468.74193548387098</v>
      </c>
      <c r="AE319" s="9">
        <f t="shared" si="74"/>
        <v>33.531013476093776</v>
      </c>
      <c r="AF319" s="69">
        <f t="shared" si="75"/>
        <v>0.93200000000000005</v>
      </c>
      <c r="AG319" s="70">
        <f t="shared" si="76"/>
        <v>397.03199999999998</v>
      </c>
      <c r="AH319" s="71">
        <f t="shared" si="77"/>
        <v>0.94531428571428566</v>
      </c>
      <c r="AI319" s="72">
        <f t="shared" si="78"/>
        <v>480.91199999999998</v>
      </c>
      <c r="AJ319" s="71">
        <f t="shared" si="79"/>
        <v>0.91602285714285714</v>
      </c>
      <c r="AK319" s="93">
        <f t="shared" si="80"/>
        <v>6412.1600000000008</v>
      </c>
    </row>
    <row r="320" spans="1:37" x14ac:dyDescent="0.2">
      <c r="A320" s="7" t="s">
        <v>30</v>
      </c>
      <c r="B320" s="8">
        <v>43164</v>
      </c>
      <c r="C320" s="8">
        <v>1439</v>
      </c>
      <c r="D320" s="8">
        <v>252</v>
      </c>
      <c r="E320" s="8">
        <v>29</v>
      </c>
      <c r="F320" s="8">
        <v>89</v>
      </c>
      <c r="G320" s="8">
        <v>266</v>
      </c>
      <c r="H320" s="8">
        <v>23</v>
      </c>
      <c r="I320" s="8">
        <v>91</v>
      </c>
      <c r="J320" s="8">
        <v>548</v>
      </c>
      <c r="K320" s="8">
        <v>83</v>
      </c>
      <c r="L320" s="8">
        <v>85</v>
      </c>
      <c r="M320" s="34">
        <v>7.91</v>
      </c>
      <c r="N320" s="34">
        <v>6.99</v>
      </c>
      <c r="O320" s="34">
        <v>1.073</v>
      </c>
      <c r="P320" s="34">
        <v>0.74199999999999999</v>
      </c>
      <c r="Q320" s="38">
        <v>22.6</v>
      </c>
      <c r="R320" s="38">
        <v>8.6999999999999993</v>
      </c>
      <c r="S320" s="38"/>
      <c r="T320" s="38"/>
      <c r="U320" s="8">
        <v>22.9</v>
      </c>
      <c r="V320" s="38">
        <v>12.3</v>
      </c>
      <c r="W320" s="38"/>
      <c r="X320" s="34">
        <v>4.4000000000000004</v>
      </c>
      <c r="Y320" s="34">
        <v>3.5</v>
      </c>
      <c r="Z320" s="34"/>
      <c r="AA320" s="8">
        <v>19821</v>
      </c>
      <c r="AB320" s="9">
        <f t="shared" si="73"/>
        <v>0.45920211287183765</v>
      </c>
      <c r="AC320" s="8">
        <v>14434</v>
      </c>
      <c r="AD320" s="8">
        <v>481.13333333333333</v>
      </c>
      <c r="AE320" s="9">
        <f t="shared" si="74"/>
        <v>33.43990362338986</v>
      </c>
      <c r="AF320" s="69">
        <f t="shared" si="75"/>
        <v>0.95933333333333337</v>
      </c>
      <c r="AG320" s="70">
        <f t="shared" si="76"/>
        <v>362.62799999999999</v>
      </c>
      <c r="AH320" s="71">
        <f t="shared" si="77"/>
        <v>0.86339999999999995</v>
      </c>
      <c r="AI320" s="72">
        <f t="shared" si="78"/>
        <v>382.774</v>
      </c>
      <c r="AJ320" s="71">
        <f t="shared" si="79"/>
        <v>0.72909333333333337</v>
      </c>
      <c r="AK320" s="93">
        <f t="shared" si="80"/>
        <v>5103.6533333333336</v>
      </c>
    </row>
    <row r="321" spans="1:37" x14ac:dyDescent="0.2">
      <c r="A321" s="7" t="s">
        <v>31</v>
      </c>
      <c r="B321" s="8">
        <v>39253</v>
      </c>
      <c r="C321" s="8">
        <v>1266</v>
      </c>
      <c r="D321" s="8">
        <v>219</v>
      </c>
      <c r="E321" s="8">
        <v>14</v>
      </c>
      <c r="F321" s="8">
        <v>94</v>
      </c>
      <c r="G321" s="8">
        <v>309</v>
      </c>
      <c r="H321" s="8">
        <v>18</v>
      </c>
      <c r="I321" s="8">
        <v>94</v>
      </c>
      <c r="J321" s="8">
        <v>553</v>
      </c>
      <c r="K321" s="8">
        <v>68</v>
      </c>
      <c r="L321" s="8">
        <v>88</v>
      </c>
      <c r="M321" s="34">
        <v>7.79</v>
      </c>
      <c r="N321" s="34">
        <v>7.45</v>
      </c>
      <c r="O321" s="34">
        <v>1.2230000000000001</v>
      </c>
      <c r="P321" s="34">
        <v>0.92200000000000004</v>
      </c>
      <c r="Q321" s="8">
        <v>88.8</v>
      </c>
      <c r="R321" s="8">
        <v>13.4</v>
      </c>
      <c r="S321" s="8"/>
      <c r="T321" s="8"/>
      <c r="U321" s="8">
        <v>92</v>
      </c>
      <c r="V321" s="8">
        <v>21.9</v>
      </c>
      <c r="W321" s="8"/>
      <c r="X321" s="34">
        <v>11.9</v>
      </c>
      <c r="Y321" s="34">
        <v>5.9</v>
      </c>
      <c r="Z321" s="34"/>
      <c r="AA321" s="8">
        <v>20536</v>
      </c>
      <c r="AB321" s="9">
        <f t="shared" si="73"/>
        <v>0.52317020355132093</v>
      </c>
      <c r="AC321" s="8">
        <v>11458</v>
      </c>
      <c r="AD321" s="8">
        <v>381.93333333333334</v>
      </c>
      <c r="AE321" s="9">
        <f t="shared" si="74"/>
        <v>29.190125595495886</v>
      </c>
      <c r="AF321" s="69">
        <f t="shared" si="75"/>
        <v>0.84399999999999997</v>
      </c>
      <c r="AG321" s="70">
        <f t="shared" si="76"/>
        <v>277.25400000000002</v>
      </c>
      <c r="AH321" s="71">
        <f t="shared" si="77"/>
        <v>0.66012857142857151</v>
      </c>
      <c r="AI321" s="72">
        <f t="shared" si="78"/>
        <v>391.19400000000002</v>
      </c>
      <c r="AJ321" s="71">
        <f t="shared" si="79"/>
        <v>0.74513142857142856</v>
      </c>
      <c r="AK321" s="93">
        <f t="shared" si="80"/>
        <v>5215.92</v>
      </c>
    </row>
    <row r="322" spans="1:37" x14ac:dyDescent="0.2">
      <c r="A322" s="7" t="s">
        <v>32</v>
      </c>
      <c r="B322" s="8">
        <v>30997</v>
      </c>
      <c r="C322" s="8">
        <v>1033</v>
      </c>
      <c r="D322" s="8">
        <v>204</v>
      </c>
      <c r="E322" s="8">
        <v>24</v>
      </c>
      <c r="F322" s="8">
        <v>88</v>
      </c>
      <c r="G322" s="8">
        <v>255</v>
      </c>
      <c r="H322" s="8">
        <v>22</v>
      </c>
      <c r="I322" s="8">
        <v>92</v>
      </c>
      <c r="J322" s="8">
        <v>495</v>
      </c>
      <c r="K322" s="8">
        <v>80</v>
      </c>
      <c r="L322" s="8">
        <v>84</v>
      </c>
      <c r="M322" s="34">
        <v>7.48</v>
      </c>
      <c r="N322" s="34">
        <v>7.45</v>
      </c>
      <c r="O322" s="34">
        <v>0.59799999999999998</v>
      </c>
      <c r="P322" s="34">
        <v>0.48799999999999999</v>
      </c>
      <c r="Q322" s="8">
        <v>36.6</v>
      </c>
      <c r="R322" s="8">
        <v>18</v>
      </c>
      <c r="S322" s="8"/>
      <c r="T322" s="8"/>
      <c r="U322" s="8"/>
      <c r="V322" s="8"/>
      <c r="W322" s="8"/>
      <c r="X322" s="34">
        <v>5.7</v>
      </c>
      <c r="Y322" s="34">
        <v>6</v>
      </c>
      <c r="Z322" s="34"/>
      <c r="AA322" s="8">
        <v>20338</v>
      </c>
      <c r="AB322" s="9">
        <f t="shared" si="73"/>
        <v>0.65612801238829566</v>
      </c>
      <c r="AC322" s="8">
        <v>11643</v>
      </c>
      <c r="AD322" s="8">
        <v>375.58064516129031</v>
      </c>
      <c r="AE322" s="9">
        <f t="shared" si="74"/>
        <v>37.56169951930832</v>
      </c>
      <c r="AF322" s="69">
        <f t="shared" si="75"/>
        <v>0.68866666666666665</v>
      </c>
      <c r="AG322" s="70">
        <f t="shared" si="76"/>
        <v>210.732</v>
      </c>
      <c r="AH322" s="71">
        <f t="shared" si="77"/>
        <v>0.50174285714285716</v>
      </c>
      <c r="AI322" s="72">
        <f t="shared" si="78"/>
        <v>263.41500000000002</v>
      </c>
      <c r="AJ322" s="71">
        <f t="shared" si="79"/>
        <v>0.50174285714285716</v>
      </c>
      <c r="AK322" s="93">
        <f t="shared" si="80"/>
        <v>3512.2000000000003</v>
      </c>
    </row>
    <row r="323" spans="1:37" x14ac:dyDescent="0.2">
      <c r="A323" s="7" t="s">
        <v>33</v>
      </c>
      <c r="B323" s="8">
        <v>33539</v>
      </c>
      <c r="C323" s="8">
        <v>1082</v>
      </c>
      <c r="D323" s="8">
        <v>276</v>
      </c>
      <c r="E323" s="8">
        <v>28</v>
      </c>
      <c r="F323" s="8">
        <v>90</v>
      </c>
      <c r="G323" s="8">
        <v>471</v>
      </c>
      <c r="H323" s="8">
        <v>17</v>
      </c>
      <c r="I323" s="8">
        <v>96</v>
      </c>
      <c r="J323" s="8">
        <v>564</v>
      </c>
      <c r="K323" s="8">
        <v>75</v>
      </c>
      <c r="L323" s="8">
        <v>87</v>
      </c>
      <c r="M323" s="34">
        <v>6.91</v>
      </c>
      <c r="N323" s="34">
        <v>7.76</v>
      </c>
      <c r="O323" s="34">
        <v>0.55300000000000005</v>
      </c>
      <c r="P323" s="34">
        <v>0.379</v>
      </c>
      <c r="Q323" s="8">
        <v>87.8</v>
      </c>
      <c r="R323" s="8">
        <v>9.5</v>
      </c>
      <c r="S323" s="8"/>
      <c r="T323" s="8"/>
      <c r="U323" s="8">
        <v>95.8</v>
      </c>
      <c r="V323" s="8">
        <v>11</v>
      </c>
      <c r="W323" s="8"/>
      <c r="X323" s="34">
        <v>8</v>
      </c>
      <c r="Y323" s="34">
        <v>4.9000000000000004</v>
      </c>
      <c r="Z323" s="34"/>
      <c r="AA323" s="8">
        <v>22835</v>
      </c>
      <c r="AB323" s="9">
        <f t="shared" si="73"/>
        <v>0.68084916067861301</v>
      </c>
      <c r="AC323" s="8">
        <v>12569</v>
      </c>
      <c r="AD323" s="8">
        <v>405</v>
      </c>
      <c r="AE323" s="9">
        <f t="shared" si="74"/>
        <v>37.475774471510782</v>
      </c>
      <c r="AF323" s="69">
        <f t="shared" si="75"/>
        <v>0.72133333333333338</v>
      </c>
      <c r="AG323" s="70">
        <f t="shared" si="76"/>
        <v>298.63200000000001</v>
      </c>
      <c r="AH323" s="71">
        <f t="shared" si="77"/>
        <v>0.71102857142857145</v>
      </c>
      <c r="AI323" s="72">
        <f t="shared" si="78"/>
        <v>509.62200000000001</v>
      </c>
      <c r="AJ323" s="71">
        <f t="shared" si="79"/>
        <v>0.97070857142857148</v>
      </c>
      <c r="AK323" s="93">
        <f t="shared" si="80"/>
        <v>6794.9600000000009</v>
      </c>
    </row>
    <row r="324" spans="1:37" x14ac:dyDescent="0.2">
      <c r="A324" s="7" t="s">
        <v>34</v>
      </c>
      <c r="B324" s="8">
        <v>42498</v>
      </c>
      <c r="C324" s="8">
        <v>1371</v>
      </c>
      <c r="D324" s="8">
        <v>198</v>
      </c>
      <c r="E324" s="8">
        <v>36</v>
      </c>
      <c r="F324" s="8">
        <v>82</v>
      </c>
      <c r="G324" s="8">
        <v>216</v>
      </c>
      <c r="H324" s="8">
        <v>20</v>
      </c>
      <c r="I324" s="8">
        <v>91</v>
      </c>
      <c r="J324" s="8">
        <v>422</v>
      </c>
      <c r="K324" s="8">
        <v>64</v>
      </c>
      <c r="L324" s="8">
        <v>85</v>
      </c>
      <c r="M324" s="34">
        <v>7.33</v>
      </c>
      <c r="N324" s="34">
        <v>8.18</v>
      </c>
      <c r="O324" s="34">
        <v>0.51800000000000002</v>
      </c>
      <c r="P324" s="34">
        <v>0.4</v>
      </c>
      <c r="Q324" s="8">
        <v>51.1</v>
      </c>
      <c r="R324" s="38">
        <v>11.6</v>
      </c>
      <c r="S324" s="8"/>
      <c r="T324" s="8"/>
      <c r="U324" s="8">
        <v>55.6</v>
      </c>
      <c r="V324" s="8">
        <v>20.2</v>
      </c>
      <c r="W324" s="8"/>
      <c r="X324" s="34">
        <v>8.3000000000000007</v>
      </c>
      <c r="Y324" s="34">
        <v>4.4000000000000004</v>
      </c>
      <c r="Z324" s="34"/>
      <c r="AA324" s="8">
        <v>19317</v>
      </c>
      <c r="AB324" s="9">
        <f t="shared" si="73"/>
        <v>0.45453903713115912</v>
      </c>
      <c r="AC324" s="8">
        <v>20367</v>
      </c>
      <c r="AD324" s="8">
        <v>702.31034482758616</v>
      </c>
      <c r="AE324" s="9">
        <f t="shared" si="74"/>
        <v>47.924608216857266</v>
      </c>
      <c r="AF324" s="69">
        <f t="shared" si="75"/>
        <v>0.91400000000000003</v>
      </c>
      <c r="AG324" s="70">
        <f t="shared" si="76"/>
        <v>271.45800000000003</v>
      </c>
      <c r="AH324" s="71">
        <f t="shared" si="77"/>
        <v>0.64632857142857147</v>
      </c>
      <c r="AI324" s="72">
        <f t="shared" si="78"/>
        <v>296.13600000000002</v>
      </c>
      <c r="AJ324" s="71">
        <f t="shared" si="79"/>
        <v>0.56406857142857147</v>
      </c>
      <c r="AK324" s="93">
        <f t="shared" si="80"/>
        <v>3948.48</v>
      </c>
    </row>
    <row r="325" spans="1:37" x14ac:dyDescent="0.2">
      <c r="A325" s="7" t="s">
        <v>35</v>
      </c>
      <c r="B325" s="8">
        <v>34690</v>
      </c>
      <c r="C325" s="8">
        <v>1156</v>
      </c>
      <c r="D325" s="8">
        <v>258</v>
      </c>
      <c r="E325" s="8">
        <v>10</v>
      </c>
      <c r="F325" s="8">
        <v>96</v>
      </c>
      <c r="G325" s="8">
        <v>218</v>
      </c>
      <c r="H325" s="8">
        <v>12</v>
      </c>
      <c r="I325" s="8">
        <v>94</v>
      </c>
      <c r="J325" s="8">
        <v>517</v>
      </c>
      <c r="K325" s="8">
        <v>43</v>
      </c>
      <c r="L325" s="8">
        <v>92</v>
      </c>
      <c r="M325" s="34">
        <v>7.12</v>
      </c>
      <c r="N325" s="34">
        <v>7.64</v>
      </c>
      <c r="O325" s="34">
        <v>0.746</v>
      </c>
      <c r="P325" s="34">
        <v>0.53900000000000003</v>
      </c>
      <c r="Q325" s="8">
        <v>68.2</v>
      </c>
      <c r="R325" s="8">
        <v>11</v>
      </c>
      <c r="S325" s="8"/>
      <c r="T325" s="8"/>
      <c r="U325" s="8">
        <v>77.8</v>
      </c>
      <c r="V325" s="8">
        <v>28.9</v>
      </c>
      <c r="W325" s="8"/>
      <c r="X325" s="34">
        <v>7.3</v>
      </c>
      <c r="Y325" s="34">
        <v>4</v>
      </c>
      <c r="Z325" s="34"/>
      <c r="AA325" s="8">
        <v>17880</v>
      </c>
      <c r="AB325" s="9">
        <f t="shared" si="73"/>
        <v>0.51542231190544829</v>
      </c>
      <c r="AC325" s="8">
        <v>25541</v>
      </c>
      <c r="AD325" s="8">
        <v>798.15625</v>
      </c>
      <c r="AE325" s="9">
        <f t="shared" si="74"/>
        <v>73.62640530412223</v>
      </c>
      <c r="AF325" s="69">
        <f t="shared" si="75"/>
        <v>0.77066666666666672</v>
      </c>
      <c r="AG325" s="70">
        <f t="shared" si="76"/>
        <v>298.24799999999999</v>
      </c>
      <c r="AH325" s="71">
        <f t="shared" si="77"/>
        <v>0.7101142857142857</v>
      </c>
      <c r="AI325" s="72">
        <f t="shared" si="78"/>
        <v>252.00800000000001</v>
      </c>
      <c r="AJ325" s="71">
        <f t="shared" si="79"/>
        <v>0.48001523809523811</v>
      </c>
      <c r="AK325" s="93">
        <f t="shared" si="80"/>
        <v>3360.106666666667</v>
      </c>
    </row>
    <row r="326" spans="1:37" x14ac:dyDescent="0.2">
      <c r="A326" s="7" t="s">
        <v>36</v>
      </c>
      <c r="B326" s="8">
        <v>26054</v>
      </c>
      <c r="C326" s="8">
        <v>840</v>
      </c>
      <c r="D326" s="8">
        <v>348</v>
      </c>
      <c r="E326" s="8">
        <v>8</v>
      </c>
      <c r="F326" s="8">
        <v>98</v>
      </c>
      <c r="G326" s="8">
        <v>404</v>
      </c>
      <c r="H326" s="8">
        <v>11</v>
      </c>
      <c r="I326" s="8">
        <v>97</v>
      </c>
      <c r="J326" s="8">
        <v>719</v>
      </c>
      <c r="K326" s="8">
        <v>46</v>
      </c>
      <c r="L326" s="8">
        <v>94</v>
      </c>
      <c r="M326" s="34">
        <v>7.47</v>
      </c>
      <c r="N326" s="34">
        <v>7.02</v>
      </c>
      <c r="O326" s="34">
        <v>0.75900000000000001</v>
      </c>
      <c r="P326" s="34">
        <v>0.54600000000000004</v>
      </c>
      <c r="Q326" s="8">
        <v>42.7</v>
      </c>
      <c r="R326" s="8">
        <v>12.5</v>
      </c>
      <c r="S326" s="8"/>
      <c r="T326" s="8"/>
      <c r="U326" s="8">
        <v>55.8</v>
      </c>
      <c r="V326" s="8">
        <v>25.3</v>
      </c>
      <c r="W326" s="8"/>
      <c r="X326" s="34">
        <v>7.7</v>
      </c>
      <c r="Y326" s="34">
        <v>5.5</v>
      </c>
      <c r="Z326" s="34"/>
      <c r="AA326" s="8">
        <v>19121</v>
      </c>
      <c r="AB326" s="9">
        <f t="shared" si="73"/>
        <v>0.73389882551623553</v>
      </c>
      <c r="AC326" s="8">
        <v>20703</v>
      </c>
      <c r="AD326" s="8">
        <v>667.83870967741939</v>
      </c>
      <c r="AE326" s="9">
        <f t="shared" si="74"/>
        <v>79.461886850387657</v>
      </c>
      <c r="AF326" s="69">
        <f t="shared" si="75"/>
        <v>0.56000000000000005</v>
      </c>
      <c r="AG326" s="70">
        <f t="shared" si="76"/>
        <v>292.32</v>
      </c>
      <c r="AH326" s="71">
        <f t="shared" si="77"/>
        <v>0.69599999999999995</v>
      </c>
      <c r="AI326" s="72">
        <f t="shared" si="78"/>
        <v>339.36</v>
      </c>
      <c r="AJ326" s="71">
        <f t="shared" si="79"/>
        <v>0.64639999999999997</v>
      </c>
      <c r="AK326" s="93">
        <f t="shared" si="80"/>
        <v>4524.8</v>
      </c>
    </row>
    <row r="327" spans="1:37" x14ac:dyDescent="0.2">
      <c r="A327" s="7" t="s">
        <v>37</v>
      </c>
      <c r="B327" s="8">
        <v>27882</v>
      </c>
      <c r="C327" s="8">
        <v>929</v>
      </c>
      <c r="D327" s="8">
        <v>315</v>
      </c>
      <c r="E327" s="8">
        <v>19</v>
      </c>
      <c r="F327" s="8">
        <v>94</v>
      </c>
      <c r="G327" s="8">
        <v>380</v>
      </c>
      <c r="H327" s="8">
        <v>13</v>
      </c>
      <c r="I327" s="8">
        <v>97</v>
      </c>
      <c r="J327" s="8">
        <v>597</v>
      </c>
      <c r="K327" s="8">
        <v>49</v>
      </c>
      <c r="L327" s="8">
        <v>92</v>
      </c>
      <c r="M327" s="34">
        <v>8.0399999999999991</v>
      </c>
      <c r="N327" s="34">
        <v>7.55</v>
      </c>
      <c r="O327" s="34">
        <v>0.67200000000000004</v>
      </c>
      <c r="P327" s="34">
        <v>0.52600000000000002</v>
      </c>
      <c r="Q327" s="8">
        <v>62.9</v>
      </c>
      <c r="R327" s="8">
        <v>2.8</v>
      </c>
      <c r="S327" s="8"/>
      <c r="T327" s="8"/>
      <c r="U327" s="8">
        <v>73.400000000000006</v>
      </c>
      <c r="V327" s="8">
        <v>35.4</v>
      </c>
      <c r="W327" s="8"/>
      <c r="X327" s="34">
        <v>7.5</v>
      </c>
      <c r="Y327" s="34">
        <v>4.3</v>
      </c>
      <c r="Z327" s="34"/>
      <c r="AA327" s="8">
        <v>18129</v>
      </c>
      <c r="AB327" s="9">
        <f t="shared" si="73"/>
        <v>0.65020443296750596</v>
      </c>
      <c r="AC327" s="8">
        <v>16569</v>
      </c>
      <c r="AD327" s="8">
        <v>534.48387096774195</v>
      </c>
      <c r="AE327" s="9">
        <f t="shared" si="74"/>
        <v>59.425435765009681</v>
      </c>
      <c r="AF327" s="69">
        <f t="shared" si="75"/>
        <v>0.61933333333333329</v>
      </c>
      <c r="AG327" s="70">
        <f t="shared" si="76"/>
        <v>292.63499999999999</v>
      </c>
      <c r="AH327" s="71">
        <f t="shared" si="77"/>
        <v>0.69674999999999998</v>
      </c>
      <c r="AI327" s="72">
        <f t="shared" si="78"/>
        <v>353.02</v>
      </c>
      <c r="AJ327" s="71">
        <f t="shared" si="79"/>
        <v>0.67241904761904758</v>
      </c>
      <c r="AK327" s="93">
        <f t="shared" si="80"/>
        <v>4706.9333333333334</v>
      </c>
    </row>
    <row r="328" spans="1:37" ht="13.5" thickBot="1" x14ac:dyDescent="0.25">
      <c r="A328" s="7" t="s">
        <v>38</v>
      </c>
      <c r="B328" s="8">
        <v>27854</v>
      </c>
      <c r="C328" s="8">
        <v>899</v>
      </c>
      <c r="D328" s="8">
        <v>253</v>
      </c>
      <c r="E328" s="8">
        <v>7</v>
      </c>
      <c r="F328" s="8">
        <v>97</v>
      </c>
      <c r="G328" s="8">
        <v>429</v>
      </c>
      <c r="H328" s="8">
        <v>19</v>
      </c>
      <c r="I328" s="8">
        <v>96</v>
      </c>
      <c r="J328" s="8">
        <v>769</v>
      </c>
      <c r="K328" s="8">
        <v>51</v>
      </c>
      <c r="L328" s="8">
        <v>93</v>
      </c>
      <c r="M328" s="34">
        <v>7.66</v>
      </c>
      <c r="N328" s="34">
        <v>7.8</v>
      </c>
      <c r="O328" s="34">
        <v>0.72</v>
      </c>
      <c r="P328" s="34">
        <v>0.438</v>
      </c>
      <c r="Q328" s="8">
        <v>27.6</v>
      </c>
      <c r="R328" s="8">
        <v>3.7</v>
      </c>
      <c r="S328" s="8"/>
      <c r="T328" s="8"/>
      <c r="U328" s="8">
        <v>98.4</v>
      </c>
      <c r="V328" s="8">
        <v>23.8</v>
      </c>
      <c r="W328" s="8"/>
      <c r="X328" s="34">
        <v>9.6999999999999993</v>
      </c>
      <c r="Y328" s="34">
        <v>3.3</v>
      </c>
      <c r="Z328" s="34"/>
      <c r="AA328" s="8">
        <v>20412</v>
      </c>
      <c r="AB328" s="9">
        <f t="shared" si="73"/>
        <v>0.7328211387951461</v>
      </c>
      <c r="AC328" s="8">
        <v>16569</v>
      </c>
      <c r="AD328" s="8">
        <v>534.48387096774195</v>
      </c>
      <c r="AE328" s="9">
        <f t="shared" si="74"/>
        <v>59.485172686149205</v>
      </c>
      <c r="AF328" s="69">
        <f t="shared" si="75"/>
        <v>0.59933333333333338</v>
      </c>
      <c r="AG328" s="70">
        <f t="shared" si="76"/>
        <v>227.447</v>
      </c>
      <c r="AH328" s="71">
        <f t="shared" si="77"/>
        <v>0.54154047619047618</v>
      </c>
      <c r="AI328" s="72">
        <f t="shared" si="78"/>
        <v>385.67099999999999</v>
      </c>
      <c r="AJ328" s="71">
        <f t="shared" si="79"/>
        <v>0.73461142857142858</v>
      </c>
      <c r="AK328" s="93">
        <f t="shared" si="80"/>
        <v>5142.2800000000007</v>
      </c>
    </row>
    <row r="329" spans="1:37" ht="14.25" thickTop="1" thickBot="1" x14ac:dyDescent="0.25">
      <c r="A329" s="10" t="s">
        <v>124</v>
      </c>
      <c r="B329" s="37">
        <f>SUM(B317:B328)</f>
        <v>434370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31"/>
      <c r="N329" s="31"/>
      <c r="O329" s="31"/>
      <c r="P329" s="31"/>
      <c r="Q329" s="11"/>
      <c r="R329" s="11"/>
      <c r="S329" s="11"/>
      <c r="T329" s="11"/>
      <c r="U329" s="11"/>
      <c r="V329" s="11"/>
      <c r="W329" s="11"/>
      <c r="X329" s="39"/>
      <c r="Y329" s="39"/>
      <c r="Z329" s="39"/>
      <c r="AA329" s="37">
        <f>SUM(AA317:AA328)</f>
        <v>238566</v>
      </c>
      <c r="AB329" s="31"/>
      <c r="AC329" s="11">
        <f>SUM(AC317:AC328)</f>
        <v>183746</v>
      </c>
      <c r="AD329" s="31">
        <f>SUM(AD317:AD328)</f>
        <v>6004.1667580380326</v>
      </c>
      <c r="AE329" s="31"/>
      <c r="AF329" s="73"/>
      <c r="AG329" s="74"/>
      <c r="AH329" s="75"/>
      <c r="AI329" s="76"/>
      <c r="AJ329" s="75"/>
      <c r="AK329" s="89"/>
    </row>
    <row r="330" spans="1:37" ht="14.25" thickTop="1" thickBot="1" x14ac:dyDescent="0.25">
      <c r="A330" s="23" t="s">
        <v>125</v>
      </c>
      <c r="B330" s="14">
        <f t="shared" ref="B330:J330" si="81">AVERAGE(B317:B328)</f>
        <v>36197.5</v>
      </c>
      <c r="C330" s="14">
        <f t="shared" si="81"/>
        <v>1191.1666666666667</v>
      </c>
      <c r="D330" s="14">
        <f t="shared" si="81"/>
        <v>257.66666666666669</v>
      </c>
      <c r="E330" s="14">
        <f>AVERAGE(E317:E328)</f>
        <v>19.75</v>
      </c>
      <c r="F330" s="14">
        <f>AVERAGE(F317:F328)</f>
        <v>92</v>
      </c>
      <c r="G330" s="14">
        <f>AVERAGE(G317:G328)</f>
        <v>326.66666666666669</v>
      </c>
      <c r="H330" s="14">
        <f>AVERAGE(H317:H328)</f>
        <v>19.75</v>
      </c>
      <c r="I330" s="14">
        <f>AVERAGE(I317:I328)</f>
        <v>93.583333333333329</v>
      </c>
      <c r="J330" s="14">
        <f t="shared" si="81"/>
        <v>586.08333333333337</v>
      </c>
      <c r="K330" s="14">
        <f t="shared" ref="K330:R330" si="82">AVERAGE(K317:K328)</f>
        <v>62.333333333333336</v>
      </c>
      <c r="L330" s="14">
        <f t="shared" si="82"/>
        <v>89.083333333333329</v>
      </c>
      <c r="M330" s="19">
        <f t="shared" si="82"/>
        <v>7.7283333333333317</v>
      </c>
      <c r="N330" s="19">
        <f t="shared" si="82"/>
        <v>7.5841666666666656</v>
      </c>
      <c r="O330" s="19">
        <f t="shared" si="82"/>
        <v>0.87991666666666679</v>
      </c>
      <c r="P330" s="19">
        <f t="shared" si="82"/>
        <v>0.61291666666666655</v>
      </c>
      <c r="Q330" s="14">
        <f t="shared" si="82"/>
        <v>54.983333333333341</v>
      </c>
      <c r="R330" s="14">
        <f t="shared" si="82"/>
        <v>9.1583333333333332</v>
      </c>
      <c r="S330" s="14"/>
      <c r="T330" s="14"/>
      <c r="U330" s="14">
        <f>AVERAGE(U317:U328)</f>
        <v>71.609090909090909</v>
      </c>
      <c r="V330" s="14">
        <f>AVERAGE(V317:V328)</f>
        <v>20.872727272727275</v>
      </c>
      <c r="W330" s="14"/>
      <c r="X330" s="40">
        <f t="shared" ref="X330:Y330" si="83">AVERAGE(X317:X328)</f>
        <v>7.8166666666666673</v>
      </c>
      <c r="Y330" s="40">
        <f t="shared" si="83"/>
        <v>4.5166666666666657</v>
      </c>
      <c r="Z330" s="40"/>
      <c r="AA330" s="14">
        <f>AVERAGE(AA317:AA328)</f>
        <v>19880.5</v>
      </c>
      <c r="AB330" s="19">
        <f>AVERAGE(AB317:AB328)</f>
        <v>0.56820235484386339</v>
      </c>
      <c r="AC330" s="19">
        <f>AVERAGE(AC317:AC328)</f>
        <v>15312.166666666666</v>
      </c>
      <c r="AD330" s="14">
        <f>AVERAGE(AD317:AD328)</f>
        <v>500.34722983650272</v>
      </c>
      <c r="AE330" s="14">
        <f>AVERAGE(AE317:AE328)</f>
        <v>44.780789851621584</v>
      </c>
      <c r="AF330" s="77">
        <f t="shared" ref="AF330" si="84">C330/$C$2</f>
        <v>0.79411111111111121</v>
      </c>
      <c r="AG330" s="78">
        <f t="shared" ref="AG330" si="85">(C330*D330)/1000</f>
        <v>306.92394444444449</v>
      </c>
      <c r="AH330" s="79">
        <f t="shared" si="77"/>
        <v>0.73077129629629645</v>
      </c>
      <c r="AI330" s="80">
        <f t="shared" ref="AI330" si="86">(C330*G330)/1000</f>
        <v>389.11444444444447</v>
      </c>
      <c r="AJ330" s="79">
        <f t="shared" si="79"/>
        <v>0.74117037037037048</v>
      </c>
      <c r="AK330" s="90">
        <f>AVERAGE(AK317:AK328)</f>
        <v>5063.4333333333334</v>
      </c>
    </row>
    <row r="331" spans="1:37" ht="13.5" thickTop="1" x14ac:dyDescent="0.2"/>
    <row r="332" spans="1:37" ht="13.5" thickBot="1" x14ac:dyDescent="0.25"/>
    <row r="333" spans="1:37" ht="13.5" thickTop="1" x14ac:dyDescent="0.2">
      <c r="A333" s="28" t="s">
        <v>5</v>
      </c>
      <c r="B333" s="20" t="s">
        <v>6</v>
      </c>
      <c r="C333" s="20" t="s">
        <v>6</v>
      </c>
      <c r="D333" s="20" t="s">
        <v>45</v>
      </c>
      <c r="E333" s="20" t="s">
        <v>8</v>
      </c>
      <c r="F333" s="35" t="s">
        <v>2</v>
      </c>
      <c r="G333" s="20" t="s">
        <v>9</v>
      </c>
      <c r="H333" s="20" t="s">
        <v>10</v>
      </c>
      <c r="I333" s="35" t="s">
        <v>3</v>
      </c>
      <c r="J333" s="20" t="s">
        <v>11</v>
      </c>
      <c r="K333" s="20" t="s">
        <v>12</v>
      </c>
      <c r="L333" s="35" t="s">
        <v>13</v>
      </c>
      <c r="M333" s="20" t="s">
        <v>65</v>
      </c>
      <c r="N333" s="20" t="s">
        <v>66</v>
      </c>
      <c r="O333" s="20" t="s">
        <v>67</v>
      </c>
      <c r="P333" s="20" t="s">
        <v>68</v>
      </c>
      <c r="Q333" s="20" t="s">
        <v>106</v>
      </c>
      <c r="R333" s="20" t="s">
        <v>107</v>
      </c>
      <c r="S333" s="20"/>
      <c r="T333" s="20"/>
      <c r="U333" s="20" t="s">
        <v>108</v>
      </c>
      <c r="V333" s="20" t="s">
        <v>109</v>
      </c>
      <c r="W333" s="20"/>
      <c r="X333" s="20" t="s">
        <v>110</v>
      </c>
      <c r="Y333" s="20" t="s">
        <v>111</v>
      </c>
      <c r="Z333" s="20"/>
      <c r="AA333" s="29" t="s">
        <v>54</v>
      </c>
      <c r="AB333" s="29" t="s">
        <v>17</v>
      </c>
      <c r="AC333" s="29" t="s">
        <v>112</v>
      </c>
      <c r="AD333" s="29" t="s">
        <v>112</v>
      </c>
      <c r="AE333" s="29" t="s">
        <v>113</v>
      </c>
      <c r="AF333" s="61" t="s">
        <v>114</v>
      </c>
      <c r="AG333" s="62" t="s">
        <v>115</v>
      </c>
      <c r="AH333" s="63" t="s">
        <v>116</v>
      </c>
      <c r="AI333" s="64" t="s">
        <v>114</v>
      </c>
      <c r="AJ333" s="63" t="s">
        <v>114</v>
      </c>
      <c r="AK333" s="61" t="s">
        <v>165</v>
      </c>
    </row>
    <row r="334" spans="1:37" ht="13.5" thickBot="1" x14ac:dyDescent="0.25">
      <c r="A334" s="26" t="s">
        <v>126</v>
      </c>
      <c r="B334" s="21" t="s">
        <v>20</v>
      </c>
      <c r="C334" s="22" t="s">
        <v>21</v>
      </c>
      <c r="D334" s="21" t="s">
        <v>47</v>
      </c>
      <c r="E334" s="21" t="s">
        <v>47</v>
      </c>
      <c r="F334" s="36" t="s">
        <v>70</v>
      </c>
      <c r="G334" s="21" t="s">
        <v>47</v>
      </c>
      <c r="H334" s="21" t="s">
        <v>47</v>
      </c>
      <c r="I334" s="36" t="s">
        <v>70</v>
      </c>
      <c r="J334" s="21" t="s">
        <v>47</v>
      </c>
      <c r="K334" s="21" t="s">
        <v>47</v>
      </c>
      <c r="L334" s="36" t="s">
        <v>70</v>
      </c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2" t="s">
        <v>58</v>
      </c>
      <c r="AB334" s="22" t="s">
        <v>25</v>
      </c>
      <c r="AC334" s="22" t="s">
        <v>118</v>
      </c>
      <c r="AD334" s="22" t="s">
        <v>119</v>
      </c>
      <c r="AE334" s="22" t="s">
        <v>70</v>
      </c>
      <c r="AF334" s="65" t="s">
        <v>6</v>
      </c>
      <c r="AG334" s="66" t="s">
        <v>120</v>
      </c>
      <c r="AH334" s="67" t="s">
        <v>121</v>
      </c>
      <c r="AI334" s="68" t="s">
        <v>122</v>
      </c>
      <c r="AJ334" s="67" t="s">
        <v>123</v>
      </c>
      <c r="AK334" s="92" t="s">
        <v>166</v>
      </c>
    </row>
    <row r="335" spans="1:37" ht="13.5" thickTop="1" x14ac:dyDescent="0.2">
      <c r="A335" s="7" t="s">
        <v>27</v>
      </c>
      <c r="B335" s="8">
        <v>27749</v>
      </c>
      <c r="C335" s="8">
        <v>895</v>
      </c>
      <c r="D335" s="8">
        <v>350</v>
      </c>
      <c r="E335" s="8">
        <v>16</v>
      </c>
      <c r="F335" s="8">
        <v>95</v>
      </c>
      <c r="G335" s="8">
        <v>411</v>
      </c>
      <c r="H335" s="8">
        <v>21</v>
      </c>
      <c r="I335" s="8">
        <v>95</v>
      </c>
      <c r="J335" s="8">
        <v>879</v>
      </c>
      <c r="K335" s="8">
        <v>74</v>
      </c>
      <c r="L335" s="8">
        <v>92</v>
      </c>
      <c r="M335" s="34">
        <v>8.1300000000000008</v>
      </c>
      <c r="N335" s="34">
        <v>7.5</v>
      </c>
      <c r="O335" s="34">
        <v>0.89300000000000002</v>
      </c>
      <c r="P335" s="34">
        <v>0.67800000000000005</v>
      </c>
      <c r="Q335" s="38">
        <v>100.4</v>
      </c>
      <c r="R335" s="38">
        <v>9.3000000000000007</v>
      </c>
      <c r="S335" s="38"/>
      <c r="T335" s="38"/>
      <c r="U335" s="38">
        <v>115.3</v>
      </c>
      <c r="V335" s="38">
        <v>28.1</v>
      </c>
      <c r="W335" s="38"/>
      <c r="X335" s="34">
        <v>10.8</v>
      </c>
      <c r="Y335" s="34">
        <v>5.0999999999999996</v>
      </c>
      <c r="Z335" s="34"/>
      <c r="AA335" s="8">
        <v>19773</v>
      </c>
      <c r="AB335" s="9">
        <f t="shared" ref="AB335:AB346" si="87">AA335/B335</f>
        <v>0.71256621860247216</v>
      </c>
      <c r="AC335" s="8">
        <v>18579</v>
      </c>
      <c r="AD335" s="8">
        <v>599.32258064516134</v>
      </c>
      <c r="AE335" s="9">
        <f t="shared" ref="AE335:AE346" si="88">AC335*100/B335</f>
        <v>66.953764099607199</v>
      </c>
      <c r="AF335" s="69">
        <f>C335/$C$2</f>
        <v>0.59666666666666668</v>
      </c>
      <c r="AG335" s="70">
        <f>(C335*D335)/1000</f>
        <v>313.25</v>
      </c>
      <c r="AH335" s="71">
        <f>(AG335)/$E$3</f>
        <v>0.74583333333333335</v>
      </c>
      <c r="AI335" s="72">
        <f>(C335*G335)/1000</f>
        <v>367.84500000000003</v>
      </c>
      <c r="AJ335" s="71">
        <f>(AI335)/$G$3</f>
        <v>0.70065714285714287</v>
      </c>
      <c r="AK335" s="93">
        <f>(0.8*C335*G335)/60</f>
        <v>4904.6000000000004</v>
      </c>
    </row>
    <row r="336" spans="1:37" x14ac:dyDescent="0.2">
      <c r="A336" s="7" t="s">
        <v>28</v>
      </c>
      <c r="B336" s="8">
        <v>23555</v>
      </c>
      <c r="C336" s="8">
        <v>841</v>
      </c>
      <c r="D336" s="8">
        <v>330</v>
      </c>
      <c r="E336" s="8">
        <v>20</v>
      </c>
      <c r="F336" s="8">
        <v>94</v>
      </c>
      <c r="G336" s="8">
        <v>428</v>
      </c>
      <c r="H336" s="8">
        <v>24</v>
      </c>
      <c r="I336" s="8">
        <v>94</v>
      </c>
      <c r="J336" s="8">
        <v>834</v>
      </c>
      <c r="K336" s="8">
        <v>83</v>
      </c>
      <c r="L336" s="8">
        <v>90</v>
      </c>
      <c r="M336" s="34">
        <v>7.84</v>
      </c>
      <c r="N336" s="34">
        <v>7.43</v>
      </c>
      <c r="O336" s="34">
        <v>0.74</v>
      </c>
      <c r="P336" s="34">
        <v>0.49399999999999999</v>
      </c>
      <c r="Q336" s="8">
        <v>84.5</v>
      </c>
      <c r="R336" s="8">
        <v>11.3</v>
      </c>
      <c r="S336" s="8"/>
      <c r="T336" s="8"/>
      <c r="U336" s="8">
        <v>100.3</v>
      </c>
      <c r="V336" s="8">
        <v>23.1</v>
      </c>
      <c r="W336" s="8"/>
      <c r="X336" s="34">
        <v>9.6</v>
      </c>
      <c r="Y336" s="34">
        <v>5</v>
      </c>
      <c r="Z336" s="34"/>
      <c r="AA336" s="8">
        <v>16112</v>
      </c>
      <c r="AB336" s="9">
        <f t="shared" si="87"/>
        <v>0.68401613245595416</v>
      </c>
      <c r="AC336" s="8">
        <v>16521</v>
      </c>
      <c r="AD336" s="8">
        <v>550.70000000000005</v>
      </c>
      <c r="AE336" s="9">
        <f t="shared" si="88"/>
        <v>70.137974952239446</v>
      </c>
      <c r="AF336" s="69">
        <f t="shared" ref="AF336:AF346" si="89">C336/$C$2</f>
        <v>0.56066666666666665</v>
      </c>
      <c r="AG336" s="70">
        <f t="shared" ref="AG336:AG346" si="90">(C336*D336)/1000</f>
        <v>277.52999999999997</v>
      </c>
      <c r="AH336" s="71">
        <f t="shared" ref="AH336:AH348" si="91">(AG336)/$E$3</f>
        <v>0.6607857142857142</v>
      </c>
      <c r="AI336" s="72">
        <f t="shared" ref="AI336:AI346" si="92">(C336*G336)/1000</f>
        <v>359.94799999999998</v>
      </c>
      <c r="AJ336" s="71">
        <f t="shared" ref="AJ336:AJ348" si="93">(AI336)/$G$3</f>
        <v>0.68561523809523806</v>
      </c>
      <c r="AK336" s="93">
        <f t="shared" ref="AK336:AK346" si="94">(0.8*C336*G336)/60</f>
        <v>4799.3066666666673</v>
      </c>
    </row>
    <row r="337" spans="1:37" x14ac:dyDescent="0.2">
      <c r="A337" s="7" t="s">
        <v>29</v>
      </c>
      <c r="B337" s="8">
        <v>36843</v>
      </c>
      <c r="C337" s="8">
        <v>1188</v>
      </c>
      <c r="D337" s="8">
        <v>276</v>
      </c>
      <c r="E337" s="8">
        <v>29</v>
      </c>
      <c r="F337" s="8">
        <v>89</v>
      </c>
      <c r="G337" s="8">
        <v>345</v>
      </c>
      <c r="H337" s="8">
        <v>18</v>
      </c>
      <c r="I337" s="8">
        <v>95</v>
      </c>
      <c r="J337" s="8">
        <v>662</v>
      </c>
      <c r="K337" s="8">
        <v>78</v>
      </c>
      <c r="L337" s="8">
        <v>88</v>
      </c>
      <c r="M337" s="34">
        <v>7.9</v>
      </c>
      <c r="N337" s="34">
        <v>7.33</v>
      </c>
      <c r="O337" s="34">
        <v>0.621</v>
      </c>
      <c r="P337" s="34">
        <v>0.38500000000000001</v>
      </c>
      <c r="Q337" s="8">
        <v>70.5</v>
      </c>
      <c r="R337" s="8">
        <v>13.1</v>
      </c>
      <c r="S337" s="8"/>
      <c r="T337" s="8"/>
      <c r="U337" s="8">
        <v>80.5</v>
      </c>
      <c r="V337" s="8">
        <v>24.6</v>
      </c>
      <c r="W337" s="8"/>
      <c r="X337" s="34">
        <v>8.6</v>
      </c>
      <c r="Y337" s="34">
        <v>4</v>
      </c>
      <c r="Z337" s="34"/>
      <c r="AA337" s="8">
        <v>17662</v>
      </c>
      <c r="AB337" s="9">
        <f t="shared" si="87"/>
        <v>0.47938550063784163</v>
      </c>
      <c r="AC337" s="8">
        <v>14850</v>
      </c>
      <c r="AD337" s="8">
        <v>479.03225806451616</v>
      </c>
      <c r="AE337" s="9">
        <f t="shared" si="88"/>
        <v>40.306163993160169</v>
      </c>
      <c r="AF337" s="69">
        <f t="shared" si="89"/>
        <v>0.79200000000000004</v>
      </c>
      <c r="AG337" s="70">
        <f t="shared" si="90"/>
        <v>327.88799999999998</v>
      </c>
      <c r="AH337" s="71">
        <f t="shared" si="91"/>
        <v>0.78068571428571421</v>
      </c>
      <c r="AI337" s="72">
        <f t="shared" si="92"/>
        <v>409.86</v>
      </c>
      <c r="AJ337" s="71">
        <f t="shared" si="93"/>
        <v>0.78068571428571432</v>
      </c>
      <c r="AK337" s="93">
        <f t="shared" si="94"/>
        <v>5464.8000000000011</v>
      </c>
    </row>
    <row r="338" spans="1:37" x14ac:dyDescent="0.2">
      <c r="A338" s="7" t="s">
        <v>30</v>
      </c>
      <c r="B338" s="8">
        <v>27392</v>
      </c>
      <c r="C338" s="8">
        <v>913</v>
      </c>
      <c r="D338" s="8">
        <v>316</v>
      </c>
      <c r="E338" s="8">
        <v>32</v>
      </c>
      <c r="F338" s="8">
        <v>90</v>
      </c>
      <c r="G338" s="8">
        <v>355</v>
      </c>
      <c r="H338" s="8">
        <v>25</v>
      </c>
      <c r="I338" s="8">
        <v>93</v>
      </c>
      <c r="J338" s="8">
        <v>752</v>
      </c>
      <c r="K338" s="8">
        <v>109</v>
      </c>
      <c r="L338" s="8">
        <v>86</v>
      </c>
      <c r="M338" s="34">
        <v>7.81</v>
      </c>
      <c r="N338" s="34">
        <v>7.32</v>
      </c>
      <c r="O338" s="34">
        <v>0.63800000000000001</v>
      </c>
      <c r="P338" s="34">
        <v>0.51500000000000001</v>
      </c>
      <c r="Q338" s="38">
        <v>87.1</v>
      </c>
      <c r="R338" s="38">
        <v>24.1</v>
      </c>
      <c r="S338" s="38"/>
      <c r="T338" s="38"/>
      <c r="U338" s="8">
        <v>102.6</v>
      </c>
      <c r="V338" s="38">
        <v>33.9</v>
      </c>
      <c r="W338" s="38"/>
      <c r="X338" s="34">
        <v>9.6999999999999993</v>
      </c>
      <c r="Y338" s="34">
        <v>6.5</v>
      </c>
      <c r="Z338" s="34"/>
      <c r="AA338" s="8">
        <v>17091</v>
      </c>
      <c r="AB338" s="9">
        <f t="shared" si="87"/>
        <v>0.62394129672897192</v>
      </c>
      <c r="AC338" s="8">
        <v>14809</v>
      </c>
      <c r="AD338" s="8">
        <v>493.63333333333333</v>
      </c>
      <c r="AE338" s="9">
        <f t="shared" si="88"/>
        <v>54.063230140186917</v>
      </c>
      <c r="AF338" s="69">
        <f t="shared" si="89"/>
        <v>0.60866666666666669</v>
      </c>
      <c r="AG338" s="70">
        <f t="shared" si="90"/>
        <v>288.50799999999998</v>
      </c>
      <c r="AH338" s="71">
        <f t="shared" si="91"/>
        <v>0.68692380952380949</v>
      </c>
      <c r="AI338" s="72">
        <f t="shared" si="92"/>
        <v>324.11500000000001</v>
      </c>
      <c r="AJ338" s="71">
        <f t="shared" si="93"/>
        <v>0.61736190476190478</v>
      </c>
      <c r="AK338" s="93">
        <f t="shared" si="94"/>
        <v>4321.5333333333338</v>
      </c>
    </row>
    <row r="339" spans="1:37" x14ac:dyDescent="0.2">
      <c r="A339" s="7" t="s">
        <v>31</v>
      </c>
      <c r="B339" s="8">
        <v>24119</v>
      </c>
      <c r="C339" s="8">
        <v>778</v>
      </c>
      <c r="D339" s="8">
        <v>325</v>
      </c>
      <c r="E339" s="8">
        <v>15</v>
      </c>
      <c r="F339" s="8">
        <v>96</v>
      </c>
      <c r="G339" s="8">
        <v>383</v>
      </c>
      <c r="H339" s="8">
        <v>22</v>
      </c>
      <c r="I339" s="8">
        <v>94</v>
      </c>
      <c r="J339" s="8">
        <v>737</v>
      </c>
      <c r="K339" s="8">
        <v>77</v>
      </c>
      <c r="L339" s="8">
        <v>90</v>
      </c>
      <c r="M339" s="34">
        <v>7.58</v>
      </c>
      <c r="N339" s="34">
        <v>7.33</v>
      </c>
      <c r="O339" s="34">
        <v>0.66400000000000003</v>
      </c>
      <c r="P339" s="34">
        <v>0.46</v>
      </c>
      <c r="Q339" s="8">
        <v>144.19999999999999</v>
      </c>
      <c r="R339" s="8">
        <v>19.3</v>
      </c>
      <c r="S339" s="8"/>
      <c r="T339" s="8"/>
      <c r="U339" s="8">
        <v>90.2</v>
      </c>
      <c r="V339" s="8">
        <v>25.7</v>
      </c>
      <c r="W339" s="8"/>
      <c r="X339" s="34">
        <v>10.1</v>
      </c>
      <c r="Y339" s="34">
        <v>6.6</v>
      </c>
      <c r="Z339" s="34"/>
      <c r="AA339" s="8">
        <v>20610</v>
      </c>
      <c r="AB339" s="9">
        <f t="shared" si="87"/>
        <v>0.85451303951241764</v>
      </c>
      <c r="AC339" s="8">
        <v>13388</v>
      </c>
      <c r="AD339" s="8">
        <v>431.87096774193549</v>
      </c>
      <c r="AE339" s="9">
        <f t="shared" si="88"/>
        <v>55.508105642854183</v>
      </c>
      <c r="AF339" s="69">
        <f t="shared" si="89"/>
        <v>0.51866666666666672</v>
      </c>
      <c r="AG339" s="70">
        <f t="shared" si="90"/>
        <v>252.85</v>
      </c>
      <c r="AH339" s="71">
        <f t="shared" si="91"/>
        <v>0.60202380952380952</v>
      </c>
      <c r="AI339" s="72">
        <f t="shared" si="92"/>
        <v>297.97399999999999</v>
      </c>
      <c r="AJ339" s="71">
        <f t="shared" si="93"/>
        <v>0.56756952380952375</v>
      </c>
      <c r="AK339" s="93">
        <f t="shared" si="94"/>
        <v>3972.9866666666671</v>
      </c>
    </row>
    <row r="340" spans="1:37" x14ac:dyDescent="0.2">
      <c r="A340" s="7" t="s">
        <v>32</v>
      </c>
      <c r="B340" s="8">
        <v>39005</v>
      </c>
      <c r="C340" s="8">
        <v>1300</v>
      </c>
      <c r="D340" s="8">
        <v>163</v>
      </c>
      <c r="E340" s="8">
        <v>24</v>
      </c>
      <c r="F340" s="8">
        <v>85</v>
      </c>
      <c r="G340" s="8">
        <v>237</v>
      </c>
      <c r="H340" s="8">
        <v>23</v>
      </c>
      <c r="I340" s="8">
        <v>90</v>
      </c>
      <c r="J340" s="8">
        <v>476</v>
      </c>
      <c r="K340" s="8">
        <v>81</v>
      </c>
      <c r="L340" s="8">
        <v>83</v>
      </c>
      <c r="M340" s="34">
        <v>7.16</v>
      </c>
      <c r="N340" s="34">
        <v>7.17</v>
      </c>
      <c r="O340" s="34">
        <v>0.76300000000000001</v>
      </c>
      <c r="P340" s="34">
        <v>0.58299999999999996</v>
      </c>
      <c r="Q340" s="8">
        <v>52.1</v>
      </c>
      <c r="R340" s="8">
        <v>12.5</v>
      </c>
      <c r="S340" s="8"/>
      <c r="T340" s="8"/>
      <c r="U340" s="8">
        <v>57.4</v>
      </c>
      <c r="V340" s="8">
        <v>20.6</v>
      </c>
      <c r="W340" s="8"/>
      <c r="X340" s="34">
        <v>5.5</v>
      </c>
      <c r="Y340" s="34">
        <v>4.5999999999999996</v>
      </c>
      <c r="Z340" s="34"/>
      <c r="AA340" s="8">
        <v>17582</v>
      </c>
      <c r="AB340" s="9">
        <f t="shared" si="87"/>
        <v>0.45076272272785539</v>
      </c>
      <c r="AC340" s="8">
        <v>14066</v>
      </c>
      <c r="AD340" s="8">
        <v>468.86666666666667</v>
      </c>
      <c r="AE340" s="9">
        <f t="shared" si="88"/>
        <v>36.06204332777849</v>
      </c>
      <c r="AF340" s="69">
        <f t="shared" si="89"/>
        <v>0.8666666666666667</v>
      </c>
      <c r="AG340" s="70">
        <f t="shared" si="90"/>
        <v>211.9</v>
      </c>
      <c r="AH340" s="71">
        <f t="shared" si="91"/>
        <v>0.50452380952380949</v>
      </c>
      <c r="AI340" s="72">
        <f t="shared" si="92"/>
        <v>308.10000000000002</v>
      </c>
      <c r="AJ340" s="71">
        <f t="shared" si="93"/>
        <v>0.58685714285714285</v>
      </c>
      <c r="AK340" s="93">
        <f t="shared" si="94"/>
        <v>4108</v>
      </c>
    </row>
    <row r="341" spans="1:37" x14ac:dyDescent="0.2">
      <c r="A341" s="7" t="s">
        <v>33</v>
      </c>
      <c r="B341" s="8">
        <v>33372</v>
      </c>
      <c r="C341" s="8">
        <v>1077</v>
      </c>
      <c r="D341" s="8">
        <v>265</v>
      </c>
      <c r="E341" s="8">
        <v>29</v>
      </c>
      <c r="F341" s="8">
        <v>89</v>
      </c>
      <c r="G341" s="8">
        <v>274</v>
      </c>
      <c r="H341" s="8">
        <v>21</v>
      </c>
      <c r="I341" s="8">
        <v>92</v>
      </c>
      <c r="J341" s="8">
        <v>561</v>
      </c>
      <c r="K341" s="8">
        <v>71</v>
      </c>
      <c r="L341" s="8">
        <v>87</v>
      </c>
      <c r="M341" s="34">
        <v>7.12</v>
      </c>
      <c r="N341" s="34">
        <v>7.24</v>
      </c>
      <c r="O341" s="34">
        <v>0.92100000000000004</v>
      </c>
      <c r="P341" s="34">
        <v>0.79400000000000004</v>
      </c>
      <c r="Q341" s="8">
        <v>55</v>
      </c>
      <c r="R341" s="8">
        <v>15.5</v>
      </c>
      <c r="S341" s="8"/>
      <c r="T341" s="8"/>
      <c r="U341" s="8">
        <v>58.8</v>
      </c>
      <c r="V341" s="8">
        <v>23.5</v>
      </c>
      <c r="W341" s="8"/>
      <c r="X341" s="34">
        <v>7.5</v>
      </c>
      <c r="Y341" s="34">
        <v>4.9000000000000004</v>
      </c>
      <c r="Z341" s="34"/>
      <c r="AA341" s="8">
        <v>18125</v>
      </c>
      <c r="AB341" s="9">
        <f t="shared" si="87"/>
        <v>0.54311998082224622</v>
      </c>
      <c r="AC341" s="8">
        <v>14814</v>
      </c>
      <c r="AD341" s="8">
        <v>477.87096774193549</v>
      </c>
      <c r="AE341" s="9">
        <f t="shared" si="88"/>
        <v>44.390507011866234</v>
      </c>
      <c r="AF341" s="69">
        <f t="shared" si="89"/>
        <v>0.71799999999999997</v>
      </c>
      <c r="AG341" s="70">
        <f t="shared" si="90"/>
        <v>285.40499999999997</v>
      </c>
      <c r="AH341" s="71">
        <f t="shared" si="91"/>
        <v>0.67953571428571424</v>
      </c>
      <c r="AI341" s="72">
        <f t="shared" si="92"/>
        <v>295.09800000000001</v>
      </c>
      <c r="AJ341" s="71">
        <f t="shared" si="93"/>
        <v>0.56209142857142858</v>
      </c>
      <c r="AK341" s="93">
        <f t="shared" si="94"/>
        <v>3934.64</v>
      </c>
    </row>
    <row r="342" spans="1:37" x14ac:dyDescent="0.2">
      <c r="A342" s="7" t="s">
        <v>34</v>
      </c>
      <c r="B342" s="8">
        <v>32833</v>
      </c>
      <c r="C342" s="8">
        <v>1059</v>
      </c>
      <c r="D342" s="8">
        <v>286</v>
      </c>
      <c r="E342" s="8">
        <v>20</v>
      </c>
      <c r="F342" s="8">
        <v>93</v>
      </c>
      <c r="G342" s="8">
        <v>320</v>
      </c>
      <c r="H342" s="8">
        <v>18</v>
      </c>
      <c r="I342" s="8">
        <v>94</v>
      </c>
      <c r="J342" s="8">
        <v>670</v>
      </c>
      <c r="K342" s="8">
        <v>49</v>
      </c>
      <c r="L342" s="8">
        <v>93</v>
      </c>
      <c r="M342" s="34">
        <v>7.08</v>
      </c>
      <c r="N342" s="34">
        <v>7.29</v>
      </c>
      <c r="O342" s="34">
        <v>0.91</v>
      </c>
      <c r="P342" s="34">
        <v>0.61099999999999999</v>
      </c>
      <c r="Q342" s="8">
        <v>49.2</v>
      </c>
      <c r="R342" s="38">
        <v>15.2</v>
      </c>
      <c r="S342" s="8"/>
      <c r="T342" s="8"/>
      <c r="U342" s="8">
        <v>60.6</v>
      </c>
      <c r="V342" s="8">
        <v>21.7</v>
      </c>
      <c r="W342" s="8"/>
      <c r="X342" s="34">
        <v>9</v>
      </c>
      <c r="Y342" s="34">
        <v>5.0999999999999996</v>
      </c>
      <c r="Z342" s="34"/>
      <c r="AA342" s="8">
        <v>16709</v>
      </c>
      <c r="AB342" s="9">
        <f t="shared" si="87"/>
        <v>0.50890871988548103</v>
      </c>
      <c r="AC342" s="8">
        <v>18056</v>
      </c>
      <c r="AD342" s="8">
        <v>582.45161290322585</v>
      </c>
      <c r="AE342" s="9">
        <f t="shared" si="88"/>
        <v>54.993451710169644</v>
      </c>
      <c r="AF342" s="69">
        <f t="shared" si="89"/>
        <v>0.70599999999999996</v>
      </c>
      <c r="AG342" s="70">
        <f t="shared" si="90"/>
        <v>302.87400000000002</v>
      </c>
      <c r="AH342" s="71">
        <f t="shared" si="91"/>
        <v>0.72112857142857145</v>
      </c>
      <c r="AI342" s="72">
        <f t="shared" si="92"/>
        <v>338.88</v>
      </c>
      <c r="AJ342" s="71">
        <f t="shared" si="93"/>
        <v>0.64548571428571433</v>
      </c>
      <c r="AK342" s="93">
        <f t="shared" si="94"/>
        <v>4518.3999999999996</v>
      </c>
    </row>
    <row r="343" spans="1:37" x14ac:dyDescent="0.2">
      <c r="A343" s="7" t="s">
        <v>35</v>
      </c>
      <c r="B343" s="8">
        <v>33261</v>
      </c>
      <c r="C343" s="8">
        <v>1109</v>
      </c>
      <c r="D343" s="8">
        <v>195</v>
      </c>
      <c r="E343" s="8">
        <v>13</v>
      </c>
      <c r="F343" s="8">
        <v>93</v>
      </c>
      <c r="G343" s="8">
        <v>263</v>
      </c>
      <c r="H343" s="8">
        <v>11</v>
      </c>
      <c r="I343" s="8">
        <v>96</v>
      </c>
      <c r="J343" s="8">
        <v>477</v>
      </c>
      <c r="K343" s="8">
        <v>35</v>
      </c>
      <c r="L343" s="8">
        <v>93</v>
      </c>
      <c r="M343" s="34">
        <v>7.21</v>
      </c>
      <c r="N343" s="34">
        <v>7.42</v>
      </c>
      <c r="O343" s="34">
        <v>0.98799999999999999</v>
      </c>
      <c r="P343" s="34">
        <v>0.69399999999999995</v>
      </c>
      <c r="Q343" s="8">
        <v>42.3</v>
      </c>
      <c r="R343" s="8">
        <v>12.4</v>
      </c>
      <c r="S343" s="8"/>
      <c r="T343" s="8"/>
      <c r="U343" s="8">
        <v>55.8</v>
      </c>
      <c r="V343" s="8">
        <v>22.3</v>
      </c>
      <c r="W343" s="8"/>
      <c r="X343" s="34">
        <v>6.5</v>
      </c>
      <c r="Y343" s="34">
        <v>3.9</v>
      </c>
      <c r="Z343" s="34"/>
      <c r="AA343" s="8">
        <v>19692</v>
      </c>
      <c r="AB343" s="9">
        <f t="shared" si="87"/>
        <v>0.59204473707946248</v>
      </c>
      <c r="AC343" s="8">
        <v>17085</v>
      </c>
      <c r="AD343" s="8">
        <v>569.5</v>
      </c>
      <c r="AE343" s="9">
        <f t="shared" si="88"/>
        <v>51.366465229548119</v>
      </c>
      <c r="AF343" s="69">
        <f t="shared" si="89"/>
        <v>0.73933333333333329</v>
      </c>
      <c r="AG343" s="70">
        <f t="shared" si="90"/>
        <v>216.255</v>
      </c>
      <c r="AH343" s="71">
        <f t="shared" si="91"/>
        <v>0.51489285714285715</v>
      </c>
      <c r="AI343" s="72">
        <f t="shared" si="92"/>
        <v>291.66699999999997</v>
      </c>
      <c r="AJ343" s="71">
        <f t="shared" si="93"/>
        <v>0.55555619047619043</v>
      </c>
      <c r="AK343" s="93">
        <f t="shared" si="94"/>
        <v>3888.8933333333334</v>
      </c>
    </row>
    <row r="344" spans="1:37" x14ac:dyDescent="0.2">
      <c r="A344" s="7" t="s">
        <v>36</v>
      </c>
      <c r="B344" s="8">
        <v>25893</v>
      </c>
      <c r="C344" s="8">
        <v>835</v>
      </c>
      <c r="D344" s="8">
        <v>399</v>
      </c>
      <c r="E344" s="8">
        <v>9</v>
      </c>
      <c r="F344" s="8">
        <v>98</v>
      </c>
      <c r="G344" s="8">
        <v>399</v>
      </c>
      <c r="H344" s="8">
        <v>15</v>
      </c>
      <c r="I344" s="8">
        <v>96</v>
      </c>
      <c r="J344" s="8">
        <v>766</v>
      </c>
      <c r="K344" s="8">
        <v>46</v>
      </c>
      <c r="L344" s="8">
        <v>94</v>
      </c>
      <c r="M344" s="34">
        <v>7.5</v>
      </c>
      <c r="N344" s="34">
        <v>7.2</v>
      </c>
      <c r="O344" s="34">
        <v>0.67200000000000004</v>
      </c>
      <c r="P344" s="34">
        <v>0.47</v>
      </c>
      <c r="Q344" s="38">
        <v>83.7</v>
      </c>
      <c r="R344" s="38">
        <v>15.4</v>
      </c>
      <c r="S344" s="8"/>
      <c r="T344" s="8"/>
      <c r="U344" s="8">
        <v>93.3</v>
      </c>
      <c r="V344" s="8">
        <v>28.4</v>
      </c>
      <c r="W344" s="8"/>
      <c r="X344" s="34">
        <v>9.8000000000000007</v>
      </c>
      <c r="Y344" s="34">
        <v>5.0999999999999996</v>
      </c>
      <c r="Z344" s="34"/>
      <c r="AA344" s="8">
        <v>17276</v>
      </c>
      <c r="AB344" s="9">
        <f t="shared" si="87"/>
        <v>0.66720735333874015</v>
      </c>
      <c r="AC344" s="8">
        <v>15638</v>
      </c>
      <c r="AD344" s="8">
        <v>504.45161290322579</v>
      </c>
      <c r="AE344" s="9">
        <f t="shared" si="88"/>
        <v>60.39470127061368</v>
      </c>
      <c r="AF344" s="69">
        <f t="shared" si="89"/>
        <v>0.55666666666666664</v>
      </c>
      <c r="AG344" s="70">
        <f t="shared" si="90"/>
        <v>333.16500000000002</v>
      </c>
      <c r="AH344" s="71">
        <f t="shared" si="91"/>
        <v>0.79325000000000001</v>
      </c>
      <c r="AI344" s="72">
        <f t="shared" si="92"/>
        <v>333.16500000000002</v>
      </c>
      <c r="AJ344" s="71">
        <f t="shared" si="93"/>
        <v>0.63460000000000005</v>
      </c>
      <c r="AK344" s="93">
        <f t="shared" si="94"/>
        <v>4442.2</v>
      </c>
    </row>
    <row r="345" spans="1:37" x14ac:dyDescent="0.2">
      <c r="A345" s="7" t="s">
        <v>37</v>
      </c>
      <c r="B345" s="8">
        <v>32116</v>
      </c>
      <c r="C345" s="8">
        <v>1071</v>
      </c>
      <c r="D345" s="8">
        <v>285</v>
      </c>
      <c r="E345" s="8">
        <v>16</v>
      </c>
      <c r="F345" s="8">
        <v>94</v>
      </c>
      <c r="G345" s="8">
        <v>478</v>
      </c>
      <c r="H345" s="8">
        <v>19</v>
      </c>
      <c r="I345" s="8">
        <v>96</v>
      </c>
      <c r="J345" s="8">
        <v>677</v>
      </c>
      <c r="K345" s="8">
        <v>51</v>
      </c>
      <c r="L345" s="8">
        <v>93</v>
      </c>
      <c r="M345" s="34">
        <v>7.58</v>
      </c>
      <c r="N345" s="34">
        <v>7.29</v>
      </c>
      <c r="O345" s="34">
        <v>0.65600000000000003</v>
      </c>
      <c r="P345" s="34">
        <v>0.36799999999999999</v>
      </c>
      <c r="Q345" s="8">
        <v>75.7</v>
      </c>
      <c r="R345" s="8">
        <v>14.1</v>
      </c>
      <c r="S345" s="8"/>
      <c r="T345" s="8"/>
      <c r="U345" s="8">
        <v>88.6</v>
      </c>
      <c r="V345" s="8">
        <v>24.9</v>
      </c>
      <c r="W345" s="8"/>
      <c r="X345" s="34">
        <v>10.4</v>
      </c>
      <c r="Y345" s="34">
        <v>4.3</v>
      </c>
      <c r="Z345" s="34"/>
      <c r="AA345" s="8">
        <v>15301</v>
      </c>
      <c r="AB345" s="9">
        <f t="shared" si="87"/>
        <v>0.47642919417112967</v>
      </c>
      <c r="AC345" s="8">
        <v>14314</v>
      </c>
      <c r="AD345" s="8">
        <v>477.13333333333333</v>
      </c>
      <c r="AE345" s="9">
        <f t="shared" si="88"/>
        <v>44.569684892265535</v>
      </c>
      <c r="AF345" s="69">
        <f t="shared" si="89"/>
        <v>0.71399999999999997</v>
      </c>
      <c r="AG345" s="70">
        <f t="shared" si="90"/>
        <v>305.23500000000001</v>
      </c>
      <c r="AH345" s="71">
        <f t="shared" si="91"/>
        <v>0.72675000000000001</v>
      </c>
      <c r="AI345" s="72">
        <f t="shared" si="92"/>
        <v>511.93799999999999</v>
      </c>
      <c r="AJ345" s="71">
        <f t="shared" si="93"/>
        <v>0.97511999999999999</v>
      </c>
      <c r="AK345" s="93">
        <f t="shared" si="94"/>
        <v>6825.84</v>
      </c>
    </row>
    <row r="346" spans="1:37" ht="13.5" thickBot="1" x14ac:dyDescent="0.25">
      <c r="A346" s="7" t="s">
        <v>38</v>
      </c>
      <c r="B346" s="8">
        <v>32852</v>
      </c>
      <c r="C346" s="8">
        <v>1060</v>
      </c>
      <c r="D346" s="8">
        <v>326</v>
      </c>
      <c r="E346" s="8">
        <v>12</v>
      </c>
      <c r="F346" s="8">
        <v>96</v>
      </c>
      <c r="G346" s="8">
        <v>354</v>
      </c>
      <c r="H346" s="8">
        <v>22</v>
      </c>
      <c r="I346" s="8">
        <v>94</v>
      </c>
      <c r="J346" s="8">
        <v>741</v>
      </c>
      <c r="K346" s="8">
        <v>44</v>
      </c>
      <c r="L346" s="8">
        <v>94</v>
      </c>
      <c r="M346" s="34">
        <v>7.49</v>
      </c>
      <c r="N346" s="34">
        <v>7.47</v>
      </c>
      <c r="O346" s="34">
        <v>0.57799999999999996</v>
      </c>
      <c r="P346" s="34">
        <v>0.41599999999999998</v>
      </c>
      <c r="Q346" s="8">
        <v>71.7</v>
      </c>
      <c r="R346" s="8">
        <v>16.399999999999999</v>
      </c>
      <c r="S346" s="8"/>
      <c r="T346" s="8"/>
      <c r="U346" s="8">
        <v>156.30000000000001</v>
      </c>
      <c r="V346" s="8">
        <v>21.9</v>
      </c>
      <c r="W346" s="8"/>
      <c r="X346" s="34">
        <v>9.1</v>
      </c>
      <c r="Y346" s="34">
        <v>3.7</v>
      </c>
      <c r="Z346" s="34"/>
      <c r="AA346" s="8">
        <v>21031</v>
      </c>
      <c r="AB346" s="9">
        <f t="shared" si="87"/>
        <v>0.64017411420918058</v>
      </c>
      <c r="AC346" s="8">
        <v>15232</v>
      </c>
      <c r="AD346" s="8">
        <v>491.35483870967744</v>
      </c>
      <c r="AE346" s="9">
        <f t="shared" si="88"/>
        <v>46.365518081090954</v>
      </c>
      <c r="AF346" s="69">
        <f t="shared" si="89"/>
        <v>0.70666666666666667</v>
      </c>
      <c r="AG346" s="70">
        <f t="shared" si="90"/>
        <v>345.56</v>
      </c>
      <c r="AH346" s="71">
        <f t="shared" si="91"/>
        <v>0.82276190476190481</v>
      </c>
      <c r="AI346" s="72">
        <f t="shared" si="92"/>
        <v>375.24</v>
      </c>
      <c r="AJ346" s="71">
        <f t="shared" si="93"/>
        <v>0.71474285714285712</v>
      </c>
      <c r="AK346" s="93">
        <f t="shared" si="94"/>
        <v>5003.2</v>
      </c>
    </row>
    <row r="347" spans="1:37" ht="14.25" thickTop="1" thickBot="1" x14ac:dyDescent="0.25">
      <c r="A347" s="10" t="s">
        <v>127</v>
      </c>
      <c r="B347" s="37">
        <f>SUM(B335:B346)</f>
        <v>368990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31"/>
      <c r="N347" s="31"/>
      <c r="O347" s="31"/>
      <c r="P347" s="31"/>
      <c r="Q347" s="11"/>
      <c r="R347" s="11"/>
      <c r="S347" s="11"/>
      <c r="T347" s="11"/>
      <c r="U347" s="11"/>
      <c r="V347" s="11"/>
      <c r="W347" s="11"/>
      <c r="X347" s="39"/>
      <c r="Y347" s="39"/>
      <c r="Z347" s="39"/>
      <c r="AA347" s="37">
        <f>SUM(AA335:AA346)</f>
        <v>216964</v>
      </c>
      <c r="AB347" s="31">
        <f>SUM(AB335:AB346)</f>
        <v>7.2330690101717527</v>
      </c>
      <c r="AC347" s="11">
        <f>SUM(AC335:AC346)</f>
        <v>187352</v>
      </c>
      <c r="AD347" s="31">
        <f>SUM(AD335:AD346)</f>
        <v>6126.1881720430101</v>
      </c>
      <c r="AE347" s="31"/>
      <c r="AF347" s="73"/>
      <c r="AG347" s="74"/>
      <c r="AH347" s="75"/>
      <c r="AI347" s="76"/>
      <c r="AJ347" s="75"/>
      <c r="AK347" s="89"/>
    </row>
    <row r="348" spans="1:37" ht="14.25" thickTop="1" thickBot="1" x14ac:dyDescent="0.25">
      <c r="A348" s="23" t="s">
        <v>128</v>
      </c>
      <c r="B348" s="14">
        <f t="shared" ref="B348:J348" si="95">AVERAGE(B335:B346)</f>
        <v>30749.166666666668</v>
      </c>
      <c r="C348" s="14">
        <f t="shared" si="95"/>
        <v>1010.5</v>
      </c>
      <c r="D348" s="14">
        <f t="shared" si="95"/>
        <v>293</v>
      </c>
      <c r="E348" s="14">
        <f>AVERAGE(E335:E346)</f>
        <v>19.583333333333332</v>
      </c>
      <c r="F348" s="14">
        <f>AVERAGE(F335:F346)</f>
        <v>92.666666666666671</v>
      </c>
      <c r="G348" s="14">
        <f>AVERAGE(G335:G346)</f>
        <v>353.91666666666669</v>
      </c>
      <c r="H348" s="14">
        <f>AVERAGE(H335:H346)</f>
        <v>19.916666666666668</v>
      </c>
      <c r="I348" s="14">
        <f>AVERAGE(I335:I346)</f>
        <v>94.083333333333329</v>
      </c>
      <c r="J348" s="14">
        <f t="shared" si="95"/>
        <v>686</v>
      </c>
      <c r="K348" s="14">
        <f t="shared" ref="K348:R348" si="96">AVERAGE(K335:K346)</f>
        <v>66.5</v>
      </c>
      <c r="L348" s="14">
        <f t="shared" si="96"/>
        <v>90.25</v>
      </c>
      <c r="M348" s="19">
        <f t="shared" si="96"/>
        <v>7.5333333333333323</v>
      </c>
      <c r="N348" s="19">
        <f t="shared" si="96"/>
        <v>7.3325000000000005</v>
      </c>
      <c r="O348" s="19">
        <f t="shared" si="96"/>
        <v>0.7536666666666666</v>
      </c>
      <c r="P348" s="19">
        <f t="shared" si="96"/>
        <v>0.53900000000000003</v>
      </c>
      <c r="Q348" s="14">
        <f t="shared" si="96"/>
        <v>76.366666666666674</v>
      </c>
      <c r="R348" s="14">
        <f t="shared" si="96"/>
        <v>14.883333333333335</v>
      </c>
      <c r="S348" s="14"/>
      <c r="T348" s="14"/>
      <c r="U348" s="14">
        <f>AVERAGE(U335:U346)</f>
        <v>88.308333333333337</v>
      </c>
      <c r="V348" s="14">
        <f>AVERAGE(V335:V346)</f>
        <v>24.891666666666666</v>
      </c>
      <c r="W348" s="14"/>
      <c r="X348" s="40">
        <f t="shared" ref="X348:Y348" si="97">AVERAGE(X335:X346)</f>
        <v>8.8833333333333346</v>
      </c>
      <c r="Y348" s="40">
        <f t="shared" si="97"/>
        <v>4.9000000000000004</v>
      </c>
      <c r="Z348" s="40"/>
      <c r="AA348" s="14">
        <f>AVERAGE(AA335:AA346)</f>
        <v>18080.333333333332</v>
      </c>
      <c r="AB348" s="19">
        <f>AVERAGE(AB335:AB346)</f>
        <v>0.6027557508476461</v>
      </c>
      <c r="AC348" s="19">
        <f>AVERAGE(AC335:AC346)</f>
        <v>15612.666666666666</v>
      </c>
      <c r="AD348" s="14">
        <f>AVERAGE(AD335:AD346)</f>
        <v>510.51568100358418</v>
      </c>
      <c r="AE348" s="14">
        <f>AVERAGE(AE335:AE346)</f>
        <v>52.092634195948385</v>
      </c>
      <c r="AF348" s="77">
        <f t="shared" ref="AF348" si="98">C348/$C$2</f>
        <v>0.67366666666666664</v>
      </c>
      <c r="AG348" s="78">
        <f t="shared" ref="AG348" si="99">(C348*D348)/1000</f>
        <v>296.07650000000001</v>
      </c>
      <c r="AH348" s="79">
        <f t="shared" si="91"/>
        <v>0.70494404761904761</v>
      </c>
      <c r="AI348" s="80">
        <f t="shared" ref="AI348" si="100">(C348*G348)/1000</f>
        <v>357.63279166666666</v>
      </c>
      <c r="AJ348" s="79">
        <f t="shared" si="93"/>
        <v>0.68120531746031743</v>
      </c>
      <c r="AK348" s="90">
        <f>AVERAGE(AK335:AK346)</f>
        <v>4682.0333333333328</v>
      </c>
    </row>
    <row r="349" spans="1:37" ht="13.5" thickTop="1" x14ac:dyDescent="0.2"/>
    <row r="350" spans="1:37" ht="13.5" thickBot="1" x14ac:dyDescent="0.25"/>
    <row r="351" spans="1:37" ht="13.5" thickTop="1" x14ac:dyDescent="0.2">
      <c r="A351" s="28" t="s">
        <v>5</v>
      </c>
      <c r="B351" s="20" t="s">
        <v>6</v>
      </c>
      <c r="C351" s="20" t="s">
        <v>6</v>
      </c>
      <c r="D351" s="20" t="s">
        <v>45</v>
      </c>
      <c r="E351" s="20" t="s">
        <v>8</v>
      </c>
      <c r="F351" s="35" t="s">
        <v>2</v>
      </c>
      <c r="G351" s="20" t="s">
        <v>9</v>
      </c>
      <c r="H351" s="20" t="s">
        <v>10</v>
      </c>
      <c r="I351" s="35" t="s">
        <v>3</v>
      </c>
      <c r="J351" s="20" t="s">
        <v>11</v>
      </c>
      <c r="K351" s="20" t="s">
        <v>12</v>
      </c>
      <c r="L351" s="35" t="s">
        <v>13</v>
      </c>
      <c r="M351" s="20" t="s">
        <v>65</v>
      </c>
      <c r="N351" s="20" t="s">
        <v>66</v>
      </c>
      <c r="O351" s="20" t="s">
        <v>67</v>
      </c>
      <c r="P351" s="20" t="s">
        <v>68</v>
      </c>
      <c r="Q351" s="20" t="s">
        <v>106</v>
      </c>
      <c r="R351" s="20" t="s">
        <v>107</v>
      </c>
      <c r="S351" s="20"/>
      <c r="T351" s="20"/>
      <c r="U351" s="20" t="s">
        <v>108</v>
      </c>
      <c r="V351" s="20" t="s">
        <v>109</v>
      </c>
      <c r="W351" s="20"/>
      <c r="X351" s="20" t="s">
        <v>110</v>
      </c>
      <c r="Y351" s="20" t="s">
        <v>111</v>
      </c>
      <c r="Z351" s="20"/>
      <c r="AA351" s="29" t="s">
        <v>54</v>
      </c>
      <c r="AB351" s="29" t="s">
        <v>17</v>
      </c>
      <c r="AC351" s="29" t="s">
        <v>112</v>
      </c>
      <c r="AD351" s="29" t="s">
        <v>112</v>
      </c>
      <c r="AE351" s="29" t="s">
        <v>113</v>
      </c>
      <c r="AF351" s="61" t="s">
        <v>114</v>
      </c>
      <c r="AG351" s="62" t="s">
        <v>115</v>
      </c>
      <c r="AH351" s="63" t="s">
        <v>116</v>
      </c>
      <c r="AI351" s="64" t="s">
        <v>114</v>
      </c>
      <c r="AJ351" s="63" t="s">
        <v>114</v>
      </c>
      <c r="AK351" s="61" t="s">
        <v>165</v>
      </c>
    </row>
    <row r="352" spans="1:37" ht="13.5" thickBot="1" x14ac:dyDescent="0.25">
      <c r="A352" s="26" t="s">
        <v>129</v>
      </c>
      <c r="B352" s="21" t="s">
        <v>20</v>
      </c>
      <c r="C352" s="22" t="s">
        <v>21</v>
      </c>
      <c r="D352" s="21" t="s">
        <v>47</v>
      </c>
      <c r="E352" s="21" t="s">
        <v>47</v>
      </c>
      <c r="F352" s="36" t="s">
        <v>70</v>
      </c>
      <c r="G352" s="21" t="s">
        <v>47</v>
      </c>
      <c r="H352" s="21" t="s">
        <v>47</v>
      </c>
      <c r="I352" s="36" t="s">
        <v>70</v>
      </c>
      <c r="J352" s="21" t="s">
        <v>47</v>
      </c>
      <c r="K352" s="21" t="s">
        <v>47</v>
      </c>
      <c r="L352" s="36" t="s">
        <v>70</v>
      </c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2" t="s">
        <v>58</v>
      </c>
      <c r="AB352" s="22" t="s">
        <v>25</v>
      </c>
      <c r="AC352" s="22" t="s">
        <v>118</v>
      </c>
      <c r="AD352" s="22" t="s">
        <v>119</v>
      </c>
      <c r="AE352" s="22" t="s">
        <v>70</v>
      </c>
      <c r="AF352" s="65" t="s">
        <v>6</v>
      </c>
      <c r="AG352" s="66" t="s">
        <v>120</v>
      </c>
      <c r="AH352" s="67" t="s">
        <v>121</v>
      </c>
      <c r="AI352" s="68" t="s">
        <v>122</v>
      </c>
      <c r="AJ352" s="67" t="s">
        <v>123</v>
      </c>
      <c r="AK352" s="92" t="s">
        <v>166</v>
      </c>
    </row>
    <row r="353" spans="1:37" ht="13.5" thickTop="1" x14ac:dyDescent="0.2">
      <c r="A353" s="7" t="s">
        <v>27</v>
      </c>
      <c r="B353" s="8">
        <v>27325</v>
      </c>
      <c r="C353" s="8">
        <v>881</v>
      </c>
      <c r="D353" s="8">
        <v>324</v>
      </c>
      <c r="E353" s="8">
        <v>20</v>
      </c>
      <c r="F353" s="8">
        <v>94</v>
      </c>
      <c r="G353" s="8">
        <v>435</v>
      </c>
      <c r="H353" s="8">
        <v>23</v>
      </c>
      <c r="I353" s="8">
        <v>95</v>
      </c>
      <c r="J353" s="8">
        <v>810</v>
      </c>
      <c r="K353" s="8">
        <v>82</v>
      </c>
      <c r="L353" s="8">
        <v>90</v>
      </c>
      <c r="M353" s="34">
        <v>7.6</v>
      </c>
      <c r="N353" s="34">
        <v>7.4</v>
      </c>
      <c r="O353" s="34">
        <v>0.74399999999999999</v>
      </c>
      <c r="P353" s="34">
        <v>0.45900000000000002</v>
      </c>
      <c r="Q353" s="38">
        <v>78.2</v>
      </c>
      <c r="R353" s="38">
        <v>9.6</v>
      </c>
      <c r="S353" s="38"/>
      <c r="T353" s="38"/>
      <c r="U353" s="38">
        <v>96.2</v>
      </c>
      <c r="V353" s="38">
        <v>14.4</v>
      </c>
      <c r="W353" s="38"/>
      <c r="X353" s="34">
        <v>10.5</v>
      </c>
      <c r="Y353" s="34">
        <v>5.6</v>
      </c>
      <c r="Z353" s="34"/>
      <c r="AA353" s="8">
        <v>24811</v>
      </c>
      <c r="AB353" s="9">
        <f t="shared" ref="AB353:AB364" si="101">AA353/B353</f>
        <v>0.90799634034766696</v>
      </c>
      <c r="AC353" s="8">
        <v>15873</v>
      </c>
      <c r="AD353" s="9">
        <v>512.0322580645161</v>
      </c>
      <c r="AE353" s="9">
        <f t="shared" ref="AE353:AE364" si="102">AC353*100/B353</f>
        <v>58.089661482159194</v>
      </c>
      <c r="AF353" s="69">
        <f>C353/$C$2</f>
        <v>0.58733333333333337</v>
      </c>
      <c r="AG353" s="70">
        <f>(C353*D353)/1000</f>
        <v>285.44400000000002</v>
      </c>
      <c r="AH353" s="71">
        <f>(AG353)/$E$3</f>
        <v>0.67962857142857147</v>
      </c>
      <c r="AI353" s="72">
        <f>(C353*G353)/1000</f>
        <v>383.23500000000001</v>
      </c>
      <c r="AJ353" s="71">
        <f>(AI353)/$G$3</f>
        <v>0.7299714285714286</v>
      </c>
      <c r="AK353" s="93">
        <f>(0.8*C353*G353)/60</f>
        <v>5109.8000000000011</v>
      </c>
    </row>
    <row r="354" spans="1:37" x14ac:dyDescent="0.2">
      <c r="A354" s="7" t="s">
        <v>28</v>
      </c>
      <c r="B354" s="8">
        <v>32199</v>
      </c>
      <c r="C354" s="8">
        <v>1110</v>
      </c>
      <c r="D354" s="8">
        <v>265</v>
      </c>
      <c r="E354" s="8">
        <v>23</v>
      </c>
      <c r="F354" s="8">
        <v>91</v>
      </c>
      <c r="G354" s="8">
        <v>385</v>
      </c>
      <c r="H354" s="8">
        <v>22</v>
      </c>
      <c r="I354" s="8">
        <v>94</v>
      </c>
      <c r="J354" s="8">
        <v>702</v>
      </c>
      <c r="K354" s="8">
        <v>81</v>
      </c>
      <c r="L354" s="8">
        <v>88</v>
      </c>
      <c r="M354" s="34">
        <v>7.6</v>
      </c>
      <c r="N354" s="34">
        <v>7.36</v>
      </c>
      <c r="O354" s="34">
        <v>0.68100000000000005</v>
      </c>
      <c r="P354" s="34">
        <v>0.44900000000000001</v>
      </c>
      <c r="Q354" s="8">
        <v>68.900000000000006</v>
      </c>
      <c r="R354" s="8">
        <v>10.199999999999999</v>
      </c>
      <c r="S354" s="38"/>
      <c r="T354" s="38"/>
      <c r="U354" s="8">
        <v>78.3</v>
      </c>
      <c r="V354" s="38">
        <v>15.4</v>
      </c>
      <c r="W354" s="38"/>
      <c r="X354" s="34">
        <v>9.1999999999999993</v>
      </c>
      <c r="Y354" s="34">
        <v>5.5</v>
      </c>
      <c r="Z354" s="34"/>
      <c r="AA354" s="8">
        <v>22099</v>
      </c>
      <c r="AB354" s="9">
        <f t="shared" si="101"/>
        <v>0.68632566228764869</v>
      </c>
      <c r="AC354" s="8">
        <v>15699</v>
      </c>
      <c r="AD354" s="9">
        <v>541.34482758620686</v>
      </c>
      <c r="AE354" s="9">
        <f t="shared" si="102"/>
        <v>48.756172551942605</v>
      </c>
      <c r="AF354" s="69">
        <f t="shared" ref="AF354:AF364" si="103">C354/$C$2</f>
        <v>0.74</v>
      </c>
      <c r="AG354" s="70">
        <f t="shared" ref="AG354:AG364" si="104">(C354*D354)/1000</f>
        <v>294.14999999999998</v>
      </c>
      <c r="AH354" s="71">
        <f t="shared" ref="AH354:AH366" si="105">(AG354)/$E$3</f>
        <v>0.70035714285714279</v>
      </c>
      <c r="AI354" s="72">
        <f t="shared" ref="AI354:AI364" si="106">(C354*G354)/1000</f>
        <v>427.35</v>
      </c>
      <c r="AJ354" s="71">
        <f t="shared" ref="AJ354:AJ366" si="107">(AI354)/$G$3</f>
        <v>0.81400000000000006</v>
      </c>
      <c r="AK354" s="93">
        <f t="shared" ref="AK354:AK364" si="108">(0.8*C354*G354)/60</f>
        <v>5698</v>
      </c>
    </row>
    <row r="355" spans="1:37" x14ac:dyDescent="0.2">
      <c r="A355" s="7" t="s">
        <v>29</v>
      </c>
      <c r="B355" s="8">
        <v>36984</v>
      </c>
      <c r="C355" s="8">
        <v>1193</v>
      </c>
      <c r="D355" s="8">
        <v>225</v>
      </c>
      <c r="E355" s="8">
        <v>26</v>
      </c>
      <c r="F355" s="8">
        <v>88</v>
      </c>
      <c r="G355" s="8">
        <v>290</v>
      </c>
      <c r="H355" s="8">
        <v>23</v>
      </c>
      <c r="I355" s="8">
        <v>92</v>
      </c>
      <c r="J355" s="8">
        <v>524</v>
      </c>
      <c r="K355" s="8">
        <v>68</v>
      </c>
      <c r="L355" s="8">
        <v>87</v>
      </c>
      <c r="M355" s="34">
        <v>7.88</v>
      </c>
      <c r="N355" s="34">
        <v>7.6</v>
      </c>
      <c r="O355" s="34">
        <v>0.65</v>
      </c>
      <c r="P355" s="34">
        <v>0.42199999999999999</v>
      </c>
      <c r="Q355" s="8">
        <v>56.2</v>
      </c>
      <c r="R355" s="8">
        <v>7.7</v>
      </c>
      <c r="S355" s="8"/>
      <c r="T355" s="8"/>
      <c r="U355" s="8">
        <v>71.7</v>
      </c>
      <c r="V355" s="8">
        <v>14.3</v>
      </c>
      <c r="W355" s="8"/>
      <c r="X355" s="34">
        <v>8.1</v>
      </c>
      <c r="Y355" s="34">
        <v>4</v>
      </c>
      <c r="Z355" s="34"/>
      <c r="AA355" s="8">
        <v>21751</v>
      </c>
      <c r="AB355" s="9">
        <f t="shared" si="101"/>
        <v>0.58811918667531904</v>
      </c>
      <c r="AC355" s="8">
        <v>16644</v>
      </c>
      <c r="AD355" s="9">
        <v>536.90322580645159</v>
      </c>
      <c r="AE355" s="9">
        <f t="shared" si="102"/>
        <v>45.003244646333549</v>
      </c>
      <c r="AF355" s="69">
        <f t="shared" si="103"/>
        <v>0.79533333333333334</v>
      </c>
      <c r="AG355" s="70">
        <f t="shared" si="104"/>
        <v>268.42500000000001</v>
      </c>
      <c r="AH355" s="71">
        <f t="shared" si="105"/>
        <v>0.63910714285714287</v>
      </c>
      <c r="AI355" s="72">
        <f t="shared" si="106"/>
        <v>345.97</v>
      </c>
      <c r="AJ355" s="71">
        <f t="shared" si="107"/>
        <v>0.65899047619047624</v>
      </c>
      <c r="AK355" s="93">
        <f t="shared" si="108"/>
        <v>4612.9333333333334</v>
      </c>
    </row>
    <row r="356" spans="1:37" x14ac:dyDescent="0.2">
      <c r="A356" s="7" t="s">
        <v>30</v>
      </c>
      <c r="B356" s="8">
        <v>29150</v>
      </c>
      <c r="C356" s="8">
        <v>972</v>
      </c>
      <c r="D356" s="8">
        <v>268</v>
      </c>
      <c r="E356" s="8">
        <v>31</v>
      </c>
      <c r="F356" s="8">
        <v>88</v>
      </c>
      <c r="G356" s="8">
        <v>360</v>
      </c>
      <c r="H356" s="8">
        <v>22</v>
      </c>
      <c r="I356" s="8">
        <v>94</v>
      </c>
      <c r="J356" s="8">
        <v>652</v>
      </c>
      <c r="K356" s="8">
        <v>87</v>
      </c>
      <c r="L356" s="8">
        <v>87</v>
      </c>
      <c r="M356" s="34">
        <v>7.7</v>
      </c>
      <c r="N356" s="34">
        <v>7.5</v>
      </c>
      <c r="O356" s="34">
        <v>0.73499999999999999</v>
      </c>
      <c r="P356" s="34">
        <v>0.44400000000000001</v>
      </c>
      <c r="Q356" s="38">
        <v>68.400000000000006</v>
      </c>
      <c r="R356" s="38">
        <v>11.7</v>
      </c>
      <c r="S356" s="38"/>
      <c r="T356" s="38"/>
      <c r="U356" s="8">
        <v>78.099999999999994</v>
      </c>
      <c r="V356" s="38">
        <v>17.100000000000001</v>
      </c>
      <c r="W356" s="38"/>
      <c r="X356" s="34">
        <v>10.3</v>
      </c>
      <c r="Y356" s="34">
        <v>6.4</v>
      </c>
      <c r="Z356" s="34"/>
      <c r="AA356" s="8">
        <v>24329</v>
      </c>
      <c r="AB356" s="9">
        <f t="shared" si="101"/>
        <v>0.83461406518010295</v>
      </c>
      <c r="AC356" s="8">
        <v>8986</v>
      </c>
      <c r="AD356" s="9">
        <v>299.53333333333336</v>
      </c>
      <c r="AE356" s="9">
        <f t="shared" si="102"/>
        <v>30.826758147512866</v>
      </c>
      <c r="AF356" s="69">
        <f t="shared" si="103"/>
        <v>0.64800000000000002</v>
      </c>
      <c r="AG356" s="70">
        <f t="shared" si="104"/>
        <v>260.49599999999998</v>
      </c>
      <c r="AH356" s="71">
        <f t="shared" si="105"/>
        <v>0.62022857142857135</v>
      </c>
      <c r="AI356" s="72">
        <f t="shared" si="106"/>
        <v>349.92</v>
      </c>
      <c r="AJ356" s="71">
        <f t="shared" si="107"/>
        <v>0.66651428571428573</v>
      </c>
      <c r="AK356" s="93">
        <f t="shared" si="108"/>
        <v>4665.6000000000004</v>
      </c>
    </row>
    <row r="357" spans="1:37" x14ac:dyDescent="0.2">
      <c r="A357" s="7" t="s">
        <v>31</v>
      </c>
      <c r="B357" s="8">
        <v>28141</v>
      </c>
      <c r="C357" s="8">
        <v>908</v>
      </c>
      <c r="D357" s="8">
        <v>287</v>
      </c>
      <c r="E357" s="8">
        <v>23</v>
      </c>
      <c r="F357" s="8">
        <v>92</v>
      </c>
      <c r="G357" s="8">
        <v>317</v>
      </c>
      <c r="H357" s="8">
        <v>22</v>
      </c>
      <c r="I357" s="8">
        <v>93</v>
      </c>
      <c r="J357" s="8">
        <v>682</v>
      </c>
      <c r="K357" s="8">
        <v>73</v>
      </c>
      <c r="L357" s="8">
        <v>89</v>
      </c>
      <c r="M357" s="34">
        <v>7.8</v>
      </c>
      <c r="N357" s="34">
        <v>7.2</v>
      </c>
      <c r="O357" s="34">
        <v>0.85</v>
      </c>
      <c r="P357" s="34">
        <v>0.498</v>
      </c>
      <c r="Q357" s="8">
        <v>79.400000000000006</v>
      </c>
      <c r="R357" s="38">
        <v>13.7</v>
      </c>
      <c r="S357" s="8"/>
      <c r="T357" s="8"/>
      <c r="U357" s="8">
        <v>86.4</v>
      </c>
      <c r="V357" s="8">
        <v>17</v>
      </c>
      <c r="W357" s="8"/>
      <c r="X357" s="34">
        <v>9.6999999999999993</v>
      </c>
      <c r="Y357" s="34">
        <v>5.9</v>
      </c>
      <c r="Z357" s="34"/>
      <c r="AA357" s="8">
        <v>24754</v>
      </c>
      <c r="AB357" s="9">
        <f t="shared" si="101"/>
        <v>0.87964180377385315</v>
      </c>
      <c r="AC357" s="8">
        <v>6790</v>
      </c>
      <c r="AD357" s="9">
        <v>219.03225806451613</v>
      </c>
      <c r="AE357" s="9">
        <f t="shared" si="102"/>
        <v>24.128495789062221</v>
      </c>
      <c r="AF357" s="69">
        <f t="shared" si="103"/>
        <v>0.60533333333333328</v>
      </c>
      <c r="AG357" s="70">
        <f t="shared" si="104"/>
        <v>260.596</v>
      </c>
      <c r="AH357" s="71">
        <f t="shared" si="105"/>
        <v>0.62046666666666672</v>
      </c>
      <c r="AI357" s="72">
        <f t="shared" si="106"/>
        <v>287.83600000000001</v>
      </c>
      <c r="AJ357" s="71">
        <f t="shared" si="107"/>
        <v>0.54825904761904765</v>
      </c>
      <c r="AK357" s="93">
        <f t="shared" si="108"/>
        <v>3837.8133333333335</v>
      </c>
    </row>
    <row r="358" spans="1:37" x14ac:dyDescent="0.2">
      <c r="A358" s="7" t="s">
        <v>32</v>
      </c>
      <c r="B358" s="8">
        <v>24227</v>
      </c>
      <c r="C358" s="8">
        <v>808</v>
      </c>
      <c r="D358" s="8">
        <v>306</v>
      </c>
      <c r="E358" s="8">
        <v>11</v>
      </c>
      <c r="F358" s="8">
        <v>96</v>
      </c>
      <c r="G358" s="8">
        <v>356</v>
      </c>
      <c r="H358" s="8">
        <v>21</v>
      </c>
      <c r="I358" s="8">
        <v>94</v>
      </c>
      <c r="J358" s="8">
        <v>702</v>
      </c>
      <c r="K358" s="8">
        <v>51</v>
      </c>
      <c r="L358" s="8">
        <v>93</v>
      </c>
      <c r="M358" s="34">
        <v>7.5</v>
      </c>
      <c r="N358" s="34">
        <v>7.4</v>
      </c>
      <c r="O358" s="34">
        <v>0.84</v>
      </c>
      <c r="P358" s="34">
        <v>0.56200000000000006</v>
      </c>
      <c r="Q358" s="8">
        <v>84.1</v>
      </c>
      <c r="R358" s="8">
        <v>13</v>
      </c>
      <c r="S358" s="8"/>
      <c r="T358" s="8"/>
      <c r="U358" s="8">
        <v>91.4</v>
      </c>
      <c r="V358" s="8">
        <v>21.2</v>
      </c>
      <c r="W358" s="8"/>
      <c r="X358" s="34">
        <v>10.1</v>
      </c>
      <c r="Y358" s="34">
        <v>6.5</v>
      </c>
      <c r="Z358" s="34"/>
      <c r="AA358" s="8">
        <v>27720</v>
      </c>
      <c r="AB358" s="9">
        <f t="shared" si="101"/>
        <v>1.1441779832418377</v>
      </c>
      <c r="AC358" s="8">
        <v>14054</v>
      </c>
      <c r="AD358" s="9">
        <v>468.46666666666664</v>
      </c>
      <c r="AE358" s="9">
        <f t="shared" si="102"/>
        <v>58.009658645313081</v>
      </c>
      <c r="AF358" s="69">
        <f t="shared" si="103"/>
        <v>0.53866666666666663</v>
      </c>
      <c r="AG358" s="70">
        <f t="shared" si="104"/>
        <v>247.24799999999999</v>
      </c>
      <c r="AH358" s="71">
        <f t="shared" si="105"/>
        <v>0.58868571428571426</v>
      </c>
      <c r="AI358" s="72">
        <f t="shared" si="106"/>
        <v>287.64800000000002</v>
      </c>
      <c r="AJ358" s="71">
        <f t="shared" si="107"/>
        <v>0.54790095238095238</v>
      </c>
      <c r="AK358" s="93">
        <f t="shared" si="108"/>
        <v>3835.3066666666668</v>
      </c>
    </row>
    <row r="359" spans="1:37" x14ac:dyDescent="0.2">
      <c r="A359" s="7" t="s">
        <v>33</v>
      </c>
      <c r="B359" s="8">
        <v>22051</v>
      </c>
      <c r="C359" s="8">
        <v>711</v>
      </c>
      <c r="D359" s="8">
        <v>315</v>
      </c>
      <c r="E359" s="8">
        <v>21</v>
      </c>
      <c r="F359" s="8">
        <v>93</v>
      </c>
      <c r="G359" s="8">
        <v>486</v>
      </c>
      <c r="H359" s="8">
        <v>15</v>
      </c>
      <c r="I359" s="8">
        <v>97</v>
      </c>
      <c r="J359" s="8">
        <v>876</v>
      </c>
      <c r="K359" s="8">
        <v>54</v>
      </c>
      <c r="L359" s="8">
        <v>94</v>
      </c>
      <c r="M359" s="34">
        <v>7.47</v>
      </c>
      <c r="N359" s="34">
        <v>7.54</v>
      </c>
      <c r="O359" s="34">
        <v>0.91300000000000003</v>
      </c>
      <c r="P359" s="34">
        <v>0.64</v>
      </c>
      <c r="Q359" s="8">
        <v>84.6</v>
      </c>
      <c r="R359" s="8">
        <v>16.600000000000001</v>
      </c>
      <c r="S359" s="8"/>
      <c r="T359" s="8"/>
      <c r="U359" s="8">
        <v>91</v>
      </c>
      <c r="V359" s="8">
        <v>27.9</v>
      </c>
      <c r="W359" s="8"/>
      <c r="X359" s="34">
        <v>12.7</v>
      </c>
      <c r="Y359" s="34">
        <v>6.1</v>
      </c>
      <c r="Z359" s="34"/>
      <c r="AA359" s="8">
        <v>28433</v>
      </c>
      <c r="AB359" s="9">
        <f t="shared" si="101"/>
        <v>1.2894199809532447</v>
      </c>
      <c r="AC359" s="8">
        <v>13666</v>
      </c>
      <c r="AD359" s="9">
        <v>440.83870967741933</v>
      </c>
      <c r="AE359" s="9">
        <f t="shared" si="102"/>
        <v>61.974513627499888</v>
      </c>
      <c r="AF359" s="69">
        <f t="shared" si="103"/>
        <v>0.47399999999999998</v>
      </c>
      <c r="AG359" s="70">
        <f t="shared" si="104"/>
        <v>223.965</v>
      </c>
      <c r="AH359" s="71">
        <f t="shared" si="105"/>
        <v>0.53325</v>
      </c>
      <c r="AI359" s="72">
        <f t="shared" si="106"/>
        <v>345.54599999999999</v>
      </c>
      <c r="AJ359" s="71">
        <f t="shared" si="107"/>
        <v>0.65818285714285718</v>
      </c>
      <c r="AK359" s="93">
        <f t="shared" si="108"/>
        <v>4607.2800000000007</v>
      </c>
    </row>
    <row r="360" spans="1:37" x14ac:dyDescent="0.2">
      <c r="A360" s="7" t="s">
        <v>34</v>
      </c>
      <c r="B360" s="8">
        <v>19551</v>
      </c>
      <c r="C360" s="8">
        <v>631</v>
      </c>
      <c r="D360" s="8">
        <v>378</v>
      </c>
      <c r="E360" s="8">
        <v>19</v>
      </c>
      <c r="F360" s="8">
        <v>95</v>
      </c>
      <c r="G360" s="8">
        <v>459</v>
      </c>
      <c r="H360" s="8">
        <v>17</v>
      </c>
      <c r="I360" s="8">
        <v>96</v>
      </c>
      <c r="J360" s="8">
        <v>887</v>
      </c>
      <c r="K360" s="8">
        <v>50</v>
      </c>
      <c r="L360" s="8">
        <v>94</v>
      </c>
      <c r="M360" s="34">
        <v>7.49</v>
      </c>
      <c r="N360" s="34">
        <v>7.51</v>
      </c>
      <c r="O360" s="34">
        <v>0.85499999999999998</v>
      </c>
      <c r="P360" s="34">
        <v>0.61399999999999999</v>
      </c>
      <c r="Q360" s="8">
        <v>83.8</v>
      </c>
      <c r="R360" s="38">
        <v>18.8</v>
      </c>
      <c r="S360" s="8"/>
      <c r="T360" s="8"/>
      <c r="U360" s="8">
        <v>97.1</v>
      </c>
      <c r="V360" s="8">
        <v>32.5</v>
      </c>
      <c r="W360" s="8"/>
      <c r="X360" s="34">
        <v>11.3</v>
      </c>
      <c r="Y360" s="34">
        <v>5.7</v>
      </c>
      <c r="Z360" s="34"/>
      <c r="AA360" s="8">
        <v>25476</v>
      </c>
      <c r="AB360" s="9">
        <f t="shared" si="101"/>
        <v>1.3030535522479669</v>
      </c>
      <c r="AC360" s="8">
        <v>12624</v>
      </c>
      <c r="AD360" s="9">
        <v>407.22580645161293</v>
      </c>
      <c r="AE360" s="9">
        <f t="shared" si="102"/>
        <v>64.569587233389598</v>
      </c>
      <c r="AF360" s="69">
        <f t="shared" si="103"/>
        <v>0.42066666666666669</v>
      </c>
      <c r="AG360" s="70">
        <f t="shared" si="104"/>
        <v>238.518</v>
      </c>
      <c r="AH360" s="71">
        <f t="shared" si="105"/>
        <v>0.56789999999999996</v>
      </c>
      <c r="AI360" s="72">
        <f t="shared" si="106"/>
        <v>289.62900000000002</v>
      </c>
      <c r="AJ360" s="71">
        <f t="shared" si="107"/>
        <v>0.55167428571428578</v>
      </c>
      <c r="AK360" s="93">
        <f t="shared" si="108"/>
        <v>3861.7200000000003</v>
      </c>
    </row>
    <row r="361" spans="1:37" x14ac:dyDescent="0.2">
      <c r="A361" s="7" t="s">
        <v>35</v>
      </c>
      <c r="B361" s="8">
        <v>23573</v>
      </c>
      <c r="C361" s="8">
        <v>786</v>
      </c>
      <c r="D361" s="8">
        <v>346</v>
      </c>
      <c r="E361" s="8">
        <v>9</v>
      </c>
      <c r="F361" s="8">
        <v>97</v>
      </c>
      <c r="G361" s="8">
        <v>326</v>
      </c>
      <c r="H361" s="8">
        <v>15</v>
      </c>
      <c r="I361" s="8">
        <v>95</v>
      </c>
      <c r="J361" s="8">
        <v>655</v>
      </c>
      <c r="K361" s="8">
        <v>37</v>
      </c>
      <c r="L361" s="8">
        <v>94</v>
      </c>
      <c r="M361" s="34">
        <v>7.5</v>
      </c>
      <c r="N361" s="34">
        <v>7.63</v>
      </c>
      <c r="O361" s="34">
        <v>0.76400000000000001</v>
      </c>
      <c r="P361" s="34">
        <v>0.51</v>
      </c>
      <c r="Q361" s="8">
        <v>70.8</v>
      </c>
      <c r="R361" s="8">
        <v>19.899999999999999</v>
      </c>
      <c r="S361" s="8"/>
      <c r="T361" s="8"/>
      <c r="U361" s="8">
        <v>77.7</v>
      </c>
      <c r="V361" s="8">
        <v>28.9</v>
      </c>
      <c r="W361" s="8"/>
      <c r="X361" s="34">
        <v>9.9</v>
      </c>
      <c r="Y361" s="34">
        <v>5.7</v>
      </c>
      <c r="Z361" s="34"/>
      <c r="AA361" s="8">
        <v>19321</v>
      </c>
      <c r="AB361" s="9">
        <f t="shared" si="101"/>
        <v>0.81962414626903657</v>
      </c>
      <c r="AC361" s="8">
        <v>11878</v>
      </c>
      <c r="AD361" s="9">
        <v>395.93333333333334</v>
      </c>
      <c r="AE361" s="9">
        <f t="shared" si="102"/>
        <v>50.388155941119074</v>
      </c>
      <c r="AF361" s="69">
        <f t="shared" si="103"/>
        <v>0.52400000000000002</v>
      </c>
      <c r="AG361" s="70">
        <f t="shared" si="104"/>
        <v>271.95600000000002</v>
      </c>
      <c r="AH361" s="71">
        <f t="shared" si="105"/>
        <v>0.64751428571428571</v>
      </c>
      <c r="AI361" s="72">
        <f t="shared" si="106"/>
        <v>256.23599999999999</v>
      </c>
      <c r="AJ361" s="71">
        <f t="shared" si="107"/>
        <v>0.48806857142857141</v>
      </c>
      <c r="AK361" s="93">
        <f t="shared" si="108"/>
        <v>3416.4800000000005</v>
      </c>
    </row>
    <row r="362" spans="1:37" x14ac:dyDescent="0.2">
      <c r="A362" s="7" t="s">
        <v>36</v>
      </c>
      <c r="B362" s="8">
        <v>23259</v>
      </c>
      <c r="C362" s="8">
        <v>750</v>
      </c>
      <c r="D362" s="8">
        <v>285</v>
      </c>
      <c r="E362" s="8">
        <v>8</v>
      </c>
      <c r="F362" s="8">
        <v>97</v>
      </c>
      <c r="G362" s="8">
        <v>347</v>
      </c>
      <c r="H362" s="8">
        <v>14</v>
      </c>
      <c r="I362" s="8">
        <v>96</v>
      </c>
      <c r="J362" s="8">
        <v>650</v>
      </c>
      <c r="K362" s="8">
        <v>43</v>
      </c>
      <c r="L362" s="8">
        <v>93</v>
      </c>
      <c r="M362" s="34">
        <v>7.7</v>
      </c>
      <c r="N362" s="34">
        <v>7.5</v>
      </c>
      <c r="O362" s="34">
        <v>0.79400000000000004</v>
      </c>
      <c r="P362" s="34">
        <v>0.50700000000000001</v>
      </c>
      <c r="Q362" s="8">
        <v>58</v>
      </c>
      <c r="R362" s="8">
        <v>13.2</v>
      </c>
      <c r="S362" s="8"/>
      <c r="T362" s="8"/>
      <c r="U362" s="8">
        <v>67.2</v>
      </c>
      <c r="V362" s="8">
        <v>25.4</v>
      </c>
      <c r="W362" s="8"/>
      <c r="X362" s="34">
        <v>9.4</v>
      </c>
      <c r="Y362" s="34">
        <v>4.0999999999999996</v>
      </c>
      <c r="Z362" s="34"/>
      <c r="AA362" s="8">
        <v>20427</v>
      </c>
      <c r="AB362" s="9">
        <f t="shared" si="101"/>
        <v>0.87824068102669939</v>
      </c>
      <c r="AC362" s="8">
        <v>11528</v>
      </c>
      <c r="AD362" s="9">
        <v>371.87096774193549</v>
      </c>
      <c r="AE362" s="9">
        <f t="shared" si="102"/>
        <v>49.563609785459391</v>
      </c>
      <c r="AF362" s="69">
        <f t="shared" si="103"/>
        <v>0.5</v>
      </c>
      <c r="AG362" s="70">
        <f t="shared" si="104"/>
        <v>213.75</v>
      </c>
      <c r="AH362" s="71">
        <f t="shared" si="105"/>
        <v>0.5089285714285714</v>
      </c>
      <c r="AI362" s="72">
        <f t="shared" si="106"/>
        <v>260.25</v>
      </c>
      <c r="AJ362" s="71">
        <f t="shared" si="107"/>
        <v>0.49571428571428572</v>
      </c>
      <c r="AK362" s="93">
        <f t="shared" si="108"/>
        <v>3470</v>
      </c>
    </row>
    <row r="363" spans="1:37" x14ac:dyDescent="0.2">
      <c r="A363" s="7" t="s">
        <v>37</v>
      </c>
      <c r="B363" s="8">
        <v>34456</v>
      </c>
      <c r="C363" s="8">
        <v>1149</v>
      </c>
      <c r="D363" s="8">
        <v>271</v>
      </c>
      <c r="E363" s="8">
        <v>10</v>
      </c>
      <c r="F363" s="8">
        <v>96</v>
      </c>
      <c r="G363" s="8">
        <v>356</v>
      </c>
      <c r="H363" s="8">
        <v>15</v>
      </c>
      <c r="I363" s="8">
        <v>96</v>
      </c>
      <c r="J363" s="8">
        <v>674</v>
      </c>
      <c r="K363" s="8">
        <v>38</v>
      </c>
      <c r="L363" s="8">
        <v>94</v>
      </c>
      <c r="M363" s="34">
        <v>7.9</v>
      </c>
      <c r="N363" s="34">
        <v>7.8</v>
      </c>
      <c r="O363" s="34">
        <v>1.1739999999999999</v>
      </c>
      <c r="P363" s="34">
        <v>0.71599999999999997</v>
      </c>
      <c r="Q363" s="8">
        <v>68.900000000000006</v>
      </c>
      <c r="R363" s="8">
        <v>5.9</v>
      </c>
      <c r="S363" s="8"/>
      <c r="T363" s="8"/>
      <c r="U363" s="8">
        <v>74.8</v>
      </c>
      <c r="V363" s="8">
        <v>21.2</v>
      </c>
      <c r="W363" s="8"/>
      <c r="X363" s="34">
        <v>9.3000000000000007</v>
      </c>
      <c r="Y363" s="34">
        <v>4.0999999999999996</v>
      </c>
      <c r="Z363" s="34"/>
      <c r="AA363" s="8">
        <v>17378</v>
      </c>
      <c r="AB363" s="9">
        <f t="shared" si="101"/>
        <v>0.50435337822149984</v>
      </c>
      <c r="AC363" s="8">
        <v>9469</v>
      </c>
      <c r="AD363" s="9">
        <v>315.63333333333333</v>
      </c>
      <c r="AE363" s="9">
        <f t="shared" si="102"/>
        <v>27.481425586254932</v>
      </c>
      <c r="AF363" s="69">
        <f t="shared" si="103"/>
        <v>0.76600000000000001</v>
      </c>
      <c r="AG363" s="70">
        <f t="shared" si="104"/>
        <v>311.37900000000002</v>
      </c>
      <c r="AH363" s="71">
        <f t="shared" si="105"/>
        <v>0.74137857142857144</v>
      </c>
      <c r="AI363" s="72">
        <f t="shared" si="106"/>
        <v>409.04399999999998</v>
      </c>
      <c r="AJ363" s="71">
        <f t="shared" si="107"/>
        <v>0.77913142857142859</v>
      </c>
      <c r="AK363" s="93">
        <f t="shared" si="108"/>
        <v>5453.92</v>
      </c>
    </row>
    <row r="364" spans="1:37" ht="13.5" thickBot="1" x14ac:dyDescent="0.25">
      <c r="A364" s="7" t="s">
        <v>38</v>
      </c>
      <c r="B364" s="8">
        <v>38436</v>
      </c>
      <c r="C364" s="8">
        <v>1240</v>
      </c>
      <c r="D364" s="8">
        <v>223</v>
      </c>
      <c r="E364" s="8">
        <v>7</v>
      </c>
      <c r="F364" s="8">
        <v>97</v>
      </c>
      <c r="G364" s="8">
        <v>282</v>
      </c>
      <c r="H364" s="8">
        <v>15</v>
      </c>
      <c r="I364" s="8">
        <v>95</v>
      </c>
      <c r="J364" s="8">
        <v>570</v>
      </c>
      <c r="K364" s="8">
        <v>35</v>
      </c>
      <c r="L364" s="8">
        <v>94</v>
      </c>
      <c r="M364" s="34">
        <v>7.91</v>
      </c>
      <c r="N364" s="34">
        <v>7.55</v>
      </c>
      <c r="O364" s="34">
        <v>1.371</v>
      </c>
      <c r="P364" s="34">
        <v>0.83699999999999997</v>
      </c>
      <c r="Q364" s="8">
        <v>60</v>
      </c>
      <c r="R364" s="8">
        <v>3.7</v>
      </c>
      <c r="S364" s="8"/>
      <c r="T364" s="8"/>
      <c r="U364" s="8">
        <v>67.7</v>
      </c>
      <c r="V364" s="8">
        <v>16.5</v>
      </c>
      <c r="W364" s="8"/>
      <c r="X364" s="34">
        <v>7.5</v>
      </c>
      <c r="Y364" s="34">
        <v>3.1</v>
      </c>
      <c r="Z364" s="34"/>
      <c r="AA364" s="8">
        <v>20808</v>
      </c>
      <c r="AB364" s="9">
        <f t="shared" si="101"/>
        <v>0.54136746799875113</v>
      </c>
      <c r="AC364" s="8">
        <v>12669</v>
      </c>
      <c r="AD364" s="9">
        <v>408.67741935483872</v>
      </c>
      <c r="AE364" s="9">
        <f t="shared" si="102"/>
        <v>32.961286294099281</v>
      </c>
      <c r="AF364" s="69">
        <f t="shared" si="103"/>
        <v>0.82666666666666666</v>
      </c>
      <c r="AG364" s="70">
        <f t="shared" si="104"/>
        <v>276.52</v>
      </c>
      <c r="AH364" s="71">
        <f t="shared" si="105"/>
        <v>0.65838095238095229</v>
      </c>
      <c r="AI364" s="72">
        <f t="shared" si="106"/>
        <v>349.68</v>
      </c>
      <c r="AJ364" s="71">
        <f t="shared" si="107"/>
        <v>0.6660571428571429</v>
      </c>
      <c r="AK364" s="93">
        <f t="shared" si="108"/>
        <v>4662.3999999999996</v>
      </c>
    </row>
    <row r="365" spans="1:37" ht="14.25" thickTop="1" thickBot="1" x14ac:dyDescent="0.25">
      <c r="A365" s="10" t="s">
        <v>130</v>
      </c>
      <c r="B365" s="37">
        <f>SUM(B353:B364)</f>
        <v>339352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31"/>
      <c r="N365" s="31"/>
      <c r="O365" s="31"/>
      <c r="P365" s="31"/>
      <c r="Q365" s="11"/>
      <c r="R365" s="11"/>
      <c r="S365" s="11"/>
      <c r="T365" s="11"/>
      <c r="U365" s="11"/>
      <c r="V365" s="11"/>
      <c r="W365" s="11"/>
      <c r="X365" s="39"/>
      <c r="Y365" s="39"/>
      <c r="Z365" s="39"/>
      <c r="AA365" s="37">
        <f>SUM(AA353:AA364)</f>
        <v>277307</v>
      </c>
      <c r="AB365" s="31">
        <f>SUM(AB353:AB364)</f>
        <v>10.376934248223629</v>
      </c>
      <c r="AC365" s="11">
        <f>SUM(AC353:AC364)</f>
        <v>149880</v>
      </c>
      <c r="AD365" s="31">
        <f>SUM(AD353:AD364)</f>
        <v>4917.4921394141647</v>
      </c>
      <c r="AE365" s="31"/>
      <c r="AF365" s="73"/>
      <c r="AG365" s="74"/>
      <c r="AH365" s="75"/>
      <c r="AI365" s="76"/>
      <c r="AJ365" s="75"/>
      <c r="AK365" s="89"/>
    </row>
    <row r="366" spans="1:37" ht="14.25" thickTop="1" thickBot="1" x14ac:dyDescent="0.25">
      <c r="A366" s="23" t="s">
        <v>131</v>
      </c>
      <c r="B366" s="14">
        <f t="shared" ref="B366:J366" si="109">AVERAGE(B353:B364)</f>
        <v>28279.333333333332</v>
      </c>
      <c r="C366" s="14">
        <f t="shared" si="109"/>
        <v>928.25</v>
      </c>
      <c r="D366" s="14">
        <f t="shared" si="109"/>
        <v>291.08333333333331</v>
      </c>
      <c r="E366" s="14">
        <f>AVERAGE(E353:E364)</f>
        <v>17.333333333333332</v>
      </c>
      <c r="F366" s="14">
        <f>AVERAGE(F353:F364)</f>
        <v>93.666666666666671</v>
      </c>
      <c r="G366" s="14">
        <f>AVERAGE(G353:G364)</f>
        <v>366.58333333333331</v>
      </c>
      <c r="H366" s="14">
        <f>AVERAGE(H353:H364)</f>
        <v>18.666666666666668</v>
      </c>
      <c r="I366" s="14">
        <f>AVERAGE(I353:I364)</f>
        <v>94.75</v>
      </c>
      <c r="J366" s="14">
        <f t="shared" si="109"/>
        <v>698.66666666666663</v>
      </c>
      <c r="K366" s="14">
        <f t="shared" ref="K366:R366" si="110">AVERAGE(K353:K364)</f>
        <v>58.25</v>
      </c>
      <c r="L366" s="14">
        <f t="shared" si="110"/>
        <v>91.416666666666671</v>
      </c>
      <c r="M366" s="19">
        <f t="shared" si="110"/>
        <v>7.6708333333333334</v>
      </c>
      <c r="N366" s="19">
        <f t="shared" si="110"/>
        <v>7.4991666666666665</v>
      </c>
      <c r="O366" s="19">
        <f t="shared" si="110"/>
        <v>0.86425000000000007</v>
      </c>
      <c r="P366" s="19">
        <f t="shared" si="110"/>
        <v>0.5548333333333334</v>
      </c>
      <c r="Q366" s="14">
        <f t="shared" si="110"/>
        <v>71.774999999999991</v>
      </c>
      <c r="R366" s="14">
        <f t="shared" si="110"/>
        <v>11.999999999999998</v>
      </c>
      <c r="S366" s="14"/>
      <c r="T366" s="14"/>
      <c r="U366" s="14">
        <f>AVERAGE(U353:U364)</f>
        <v>81.466666666666669</v>
      </c>
      <c r="V366" s="14">
        <f>AVERAGE(V353:V364)</f>
        <v>20.983333333333334</v>
      </c>
      <c r="W366" s="14"/>
      <c r="X366" s="40">
        <f t="shared" ref="X366:Y366" si="111">AVERAGE(X353:X364)</f>
        <v>9.8333333333333339</v>
      </c>
      <c r="Y366" s="40">
        <f t="shared" si="111"/>
        <v>5.2250000000000005</v>
      </c>
      <c r="Z366" s="40"/>
      <c r="AA366" s="14">
        <f>AVERAGE(AA353:AA364)</f>
        <v>23108.916666666668</v>
      </c>
      <c r="AB366" s="19">
        <f>AVERAGE(AB353:AB364)</f>
        <v>0.86474452068530239</v>
      </c>
      <c r="AC366" s="14">
        <f>AVERAGE(AC353:AC364)</f>
        <v>12490</v>
      </c>
      <c r="AD366" s="14">
        <f>AVERAGE(AD353:AD364)</f>
        <v>409.79101161784706</v>
      </c>
      <c r="AE366" s="14">
        <f>AVERAGE(AE353:AE364)</f>
        <v>45.97938081084547</v>
      </c>
      <c r="AF366" s="77">
        <f t="shared" ref="AF366" si="112">C366/$C$2</f>
        <v>0.61883333333333335</v>
      </c>
      <c r="AG366" s="78">
        <f t="shared" ref="AG366" si="113">(C366*D366)/1000</f>
        <v>270.19810416666661</v>
      </c>
      <c r="AH366" s="79">
        <f t="shared" si="105"/>
        <v>0.64332881944444431</v>
      </c>
      <c r="AI366" s="80">
        <f t="shared" ref="AI366" si="114">(C366*G366)/1000</f>
        <v>340.28097916666661</v>
      </c>
      <c r="AJ366" s="79">
        <f t="shared" si="107"/>
        <v>0.64815424603174587</v>
      </c>
      <c r="AK366" s="90">
        <f>AVERAGE(AK353:AK364)</f>
        <v>4435.9377777777781</v>
      </c>
    </row>
    <row r="367" spans="1:37" ht="13.5" thickTop="1" x14ac:dyDescent="0.2"/>
    <row r="368" spans="1:37" ht="13.5" thickBot="1" x14ac:dyDescent="0.25"/>
    <row r="369" spans="1:37" ht="13.5" thickTop="1" x14ac:dyDescent="0.2">
      <c r="A369" s="28" t="s">
        <v>5</v>
      </c>
      <c r="B369" s="20" t="s">
        <v>6</v>
      </c>
      <c r="C369" s="20" t="s">
        <v>6</v>
      </c>
      <c r="D369" s="20" t="s">
        <v>45</v>
      </c>
      <c r="E369" s="20" t="s">
        <v>8</v>
      </c>
      <c r="F369" s="35" t="s">
        <v>2</v>
      </c>
      <c r="G369" s="20" t="s">
        <v>9</v>
      </c>
      <c r="H369" s="20" t="s">
        <v>10</v>
      </c>
      <c r="I369" s="35" t="s">
        <v>3</v>
      </c>
      <c r="J369" s="20" t="s">
        <v>11</v>
      </c>
      <c r="K369" s="20" t="s">
        <v>12</v>
      </c>
      <c r="L369" s="35" t="s">
        <v>13</v>
      </c>
      <c r="M369" s="20" t="s">
        <v>65</v>
      </c>
      <c r="N369" s="20" t="s">
        <v>66</v>
      </c>
      <c r="O369" s="20" t="s">
        <v>67</v>
      </c>
      <c r="P369" s="20" t="s">
        <v>68</v>
      </c>
      <c r="Q369" s="20" t="s">
        <v>106</v>
      </c>
      <c r="R369" s="20" t="s">
        <v>107</v>
      </c>
      <c r="S369" s="20" t="s">
        <v>132</v>
      </c>
      <c r="T369" s="20" t="s">
        <v>133</v>
      </c>
      <c r="U369" s="20" t="s">
        <v>108</v>
      </c>
      <c r="V369" s="20" t="s">
        <v>109</v>
      </c>
      <c r="W369" s="20"/>
      <c r="X369" s="20" t="s">
        <v>110</v>
      </c>
      <c r="Y369" s="20" t="s">
        <v>111</v>
      </c>
      <c r="Z369" s="20"/>
      <c r="AA369" s="29" t="s">
        <v>54</v>
      </c>
      <c r="AB369" s="29" t="s">
        <v>17</v>
      </c>
      <c r="AC369" s="29" t="s">
        <v>112</v>
      </c>
      <c r="AD369" s="29" t="s">
        <v>112</v>
      </c>
      <c r="AE369" s="29" t="s">
        <v>113</v>
      </c>
      <c r="AF369" s="61" t="s">
        <v>114</v>
      </c>
      <c r="AG369" s="62" t="s">
        <v>115</v>
      </c>
      <c r="AH369" s="63" t="s">
        <v>116</v>
      </c>
      <c r="AI369" s="64" t="s">
        <v>114</v>
      </c>
      <c r="AJ369" s="63" t="s">
        <v>114</v>
      </c>
      <c r="AK369" s="61" t="s">
        <v>165</v>
      </c>
    </row>
    <row r="370" spans="1:37" ht="13.5" thickBot="1" x14ac:dyDescent="0.25">
      <c r="A370" s="26" t="s">
        <v>134</v>
      </c>
      <c r="B370" s="21" t="s">
        <v>20</v>
      </c>
      <c r="C370" s="22" t="s">
        <v>21</v>
      </c>
      <c r="D370" s="21" t="s">
        <v>47</v>
      </c>
      <c r="E370" s="21" t="s">
        <v>47</v>
      </c>
      <c r="F370" s="36" t="s">
        <v>70</v>
      </c>
      <c r="G370" s="21" t="s">
        <v>47</v>
      </c>
      <c r="H370" s="21" t="s">
        <v>47</v>
      </c>
      <c r="I370" s="36" t="s">
        <v>70</v>
      </c>
      <c r="J370" s="21" t="s">
        <v>47</v>
      </c>
      <c r="K370" s="21" t="s">
        <v>47</v>
      </c>
      <c r="L370" s="36" t="s">
        <v>70</v>
      </c>
      <c r="M370" s="21"/>
      <c r="N370" s="21"/>
      <c r="O370" s="21"/>
      <c r="P370" s="21"/>
      <c r="Q370" s="21"/>
      <c r="R370" s="21"/>
      <c r="S370" s="21" t="s">
        <v>135</v>
      </c>
      <c r="T370" s="21" t="s">
        <v>135</v>
      </c>
      <c r="U370" s="21"/>
      <c r="V370" s="21"/>
      <c r="W370" s="21"/>
      <c r="X370" s="21"/>
      <c r="Y370" s="21"/>
      <c r="Z370" s="21"/>
      <c r="AA370" s="22" t="s">
        <v>58</v>
      </c>
      <c r="AB370" s="22" t="s">
        <v>25</v>
      </c>
      <c r="AC370" s="22" t="s">
        <v>118</v>
      </c>
      <c r="AD370" s="22" t="s">
        <v>119</v>
      </c>
      <c r="AE370" s="22" t="s">
        <v>70</v>
      </c>
      <c r="AF370" s="65" t="s">
        <v>6</v>
      </c>
      <c r="AG370" s="66" t="s">
        <v>120</v>
      </c>
      <c r="AH370" s="67" t="s">
        <v>121</v>
      </c>
      <c r="AI370" s="68" t="s">
        <v>122</v>
      </c>
      <c r="AJ370" s="67" t="s">
        <v>123</v>
      </c>
      <c r="AK370" s="92" t="s">
        <v>166</v>
      </c>
    </row>
    <row r="371" spans="1:37" ht="13.5" thickTop="1" x14ac:dyDescent="0.2">
      <c r="A371" s="7" t="s">
        <v>27</v>
      </c>
      <c r="B371" s="8">
        <v>39063</v>
      </c>
      <c r="C371" s="8">
        <v>1260</v>
      </c>
      <c r="D371" s="8">
        <v>285</v>
      </c>
      <c r="E371" s="8">
        <v>8</v>
      </c>
      <c r="F371" s="41">
        <f t="shared" ref="F371:F382" si="115">+(D371-E371)/D371</f>
        <v>0.97192982456140353</v>
      </c>
      <c r="G371" s="8">
        <v>366</v>
      </c>
      <c r="H371" s="8">
        <v>19</v>
      </c>
      <c r="I371" s="41">
        <f t="shared" ref="I371:I382" si="116">+(G371-H371)/G371</f>
        <v>0.94808743169398912</v>
      </c>
      <c r="J371" s="8">
        <v>739</v>
      </c>
      <c r="K371" s="8">
        <v>45</v>
      </c>
      <c r="L371" s="41">
        <f t="shared" ref="L371:L382" si="117">+(J371-K371)/J371</f>
        <v>0.939106901217862</v>
      </c>
      <c r="M371" s="34">
        <v>8.1999999999999993</v>
      </c>
      <c r="N371" s="34">
        <v>7.5</v>
      </c>
      <c r="O371" s="34">
        <v>1.39</v>
      </c>
      <c r="P371" s="34">
        <v>0.88200000000000001</v>
      </c>
      <c r="Q371" s="38">
        <v>74.599999999999994</v>
      </c>
      <c r="R371" s="38">
        <v>5.4</v>
      </c>
      <c r="S371" s="42">
        <v>0.8</v>
      </c>
      <c r="T371" s="42">
        <v>9.94</v>
      </c>
      <c r="U371" s="42">
        <v>87.8</v>
      </c>
      <c r="V371" s="42">
        <v>18.399999999999999</v>
      </c>
      <c r="W371" s="42"/>
      <c r="X371" s="34">
        <v>9.1</v>
      </c>
      <c r="Y371" s="34">
        <v>4</v>
      </c>
      <c r="Z371" s="34"/>
      <c r="AA371" s="8">
        <v>20157</v>
      </c>
      <c r="AB371" s="9">
        <f t="shared" ref="AB371:AB382" si="118">AA371/B371</f>
        <v>0.51601259503878349</v>
      </c>
      <c r="AC371" s="8">
        <v>14485</v>
      </c>
      <c r="AD371" s="9">
        <v>467.25806451612902</v>
      </c>
      <c r="AE371" s="9">
        <f t="shared" ref="AE371:AE382" si="119">AC371*100/B371</f>
        <v>37.081125361595369</v>
      </c>
      <c r="AF371" s="69">
        <f>C371/$C$2</f>
        <v>0.84</v>
      </c>
      <c r="AG371" s="70">
        <f>(C371*D371)/1000</f>
        <v>359.1</v>
      </c>
      <c r="AH371" s="71">
        <f>(AG371)/$E$3</f>
        <v>0.85500000000000009</v>
      </c>
      <c r="AI371" s="72">
        <f>(C371*G371)/1000</f>
        <v>461.16</v>
      </c>
      <c r="AJ371" s="71">
        <f>(AI371)/$G$3</f>
        <v>0.87840000000000007</v>
      </c>
      <c r="AK371" s="93">
        <f>(0.8*C371*G371)/60</f>
        <v>6148.8</v>
      </c>
    </row>
    <row r="372" spans="1:37" x14ac:dyDescent="0.2">
      <c r="A372" s="7" t="s">
        <v>28</v>
      </c>
      <c r="B372" s="8">
        <v>30030</v>
      </c>
      <c r="C372" s="8">
        <v>1073</v>
      </c>
      <c r="D372" s="8">
        <v>278</v>
      </c>
      <c r="E372" s="8">
        <v>19</v>
      </c>
      <c r="F372" s="41">
        <f t="shared" si="115"/>
        <v>0.93165467625899279</v>
      </c>
      <c r="G372" s="8">
        <v>333</v>
      </c>
      <c r="H372" s="8">
        <v>21</v>
      </c>
      <c r="I372" s="41">
        <f t="shared" si="116"/>
        <v>0.93693693693693691</v>
      </c>
      <c r="J372" s="8">
        <v>646</v>
      </c>
      <c r="K372" s="8">
        <v>62</v>
      </c>
      <c r="L372" s="41">
        <f t="shared" si="117"/>
        <v>0.90402476780185759</v>
      </c>
      <c r="M372" s="34">
        <v>8.3000000000000007</v>
      </c>
      <c r="N372" s="34">
        <v>7.7</v>
      </c>
      <c r="O372" s="34">
        <v>1.4790000000000001</v>
      </c>
      <c r="P372" s="34">
        <v>0.93400000000000005</v>
      </c>
      <c r="Q372" s="38">
        <v>77.7</v>
      </c>
      <c r="R372" s="38">
        <v>9.1</v>
      </c>
      <c r="S372" s="42">
        <v>0.7</v>
      </c>
      <c r="T372" s="42">
        <v>8.1</v>
      </c>
      <c r="U372" s="42">
        <v>92.2</v>
      </c>
      <c r="V372" s="42">
        <v>21.6</v>
      </c>
      <c r="W372" s="42"/>
      <c r="X372" s="34">
        <v>9.1</v>
      </c>
      <c r="Y372" s="34">
        <v>4.0999999999999996</v>
      </c>
      <c r="Z372" s="34"/>
      <c r="AA372" s="8">
        <v>19049</v>
      </c>
      <c r="AB372" s="9">
        <f t="shared" si="118"/>
        <v>0.63433233433233438</v>
      </c>
      <c r="AC372" s="8">
        <v>15821</v>
      </c>
      <c r="AD372" s="9">
        <v>565.03571428571433</v>
      </c>
      <c r="AE372" s="9">
        <f t="shared" si="119"/>
        <v>52.683982683982684</v>
      </c>
      <c r="AF372" s="69">
        <f t="shared" ref="AF372:AF382" si="120">C372/$C$2</f>
        <v>0.71533333333333338</v>
      </c>
      <c r="AG372" s="70">
        <f t="shared" ref="AG372:AG382" si="121">(C372*D372)/1000</f>
        <v>298.29399999999998</v>
      </c>
      <c r="AH372" s="71">
        <f t="shared" ref="AH372:AH384" si="122">(AG372)/$E$3</f>
        <v>0.71022380952380948</v>
      </c>
      <c r="AI372" s="72">
        <f t="shared" ref="AI372:AI382" si="123">(C372*G372)/1000</f>
        <v>357.30900000000003</v>
      </c>
      <c r="AJ372" s="71">
        <f t="shared" ref="AJ372:AJ384" si="124">(AI372)/$G$3</f>
        <v>0.68058857142857143</v>
      </c>
      <c r="AK372" s="93">
        <f t="shared" ref="AK372:AK382" si="125">(0.8*C372*G372)/60</f>
        <v>4764.12</v>
      </c>
    </row>
    <row r="373" spans="1:37" x14ac:dyDescent="0.2">
      <c r="A373" s="7" t="s">
        <v>29</v>
      </c>
      <c r="B373" s="8">
        <v>32260</v>
      </c>
      <c r="C373" s="8">
        <v>1041</v>
      </c>
      <c r="D373" s="8">
        <v>255</v>
      </c>
      <c r="E373" s="8">
        <v>18</v>
      </c>
      <c r="F373" s="41">
        <f t="shared" si="115"/>
        <v>0.92941176470588238</v>
      </c>
      <c r="G373" s="8">
        <v>337</v>
      </c>
      <c r="H373" s="8">
        <v>22</v>
      </c>
      <c r="I373" s="41">
        <f t="shared" si="116"/>
        <v>0.93471810089020768</v>
      </c>
      <c r="J373" s="8">
        <v>645</v>
      </c>
      <c r="K373" s="8">
        <v>70</v>
      </c>
      <c r="L373" s="41">
        <f t="shared" si="117"/>
        <v>0.89147286821705429</v>
      </c>
      <c r="M373" s="34">
        <v>7.72</v>
      </c>
      <c r="N373" s="34">
        <v>7.6</v>
      </c>
      <c r="O373" s="34">
        <v>1.4419999999999999</v>
      </c>
      <c r="P373" s="34">
        <v>0.96399999999999997</v>
      </c>
      <c r="Q373" s="38">
        <v>71.900000000000006</v>
      </c>
      <c r="R373" s="38">
        <v>6.8</v>
      </c>
      <c r="S373" s="42">
        <v>4.2</v>
      </c>
      <c r="T373" s="42">
        <v>2.73</v>
      </c>
      <c r="U373" s="42">
        <v>81.2</v>
      </c>
      <c r="V373" s="42">
        <v>13.1</v>
      </c>
      <c r="W373" s="42"/>
      <c r="X373" s="34">
        <v>9.1</v>
      </c>
      <c r="Y373" s="34">
        <v>4.9000000000000004</v>
      </c>
      <c r="Z373" s="34"/>
      <c r="AA373" s="8">
        <v>22078</v>
      </c>
      <c r="AB373" s="9">
        <f t="shared" si="118"/>
        <v>0.68437693738375693</v>
      </c>
      <c r="AC373" s="8">
        <v>16494</v>
      </c>
      <c r="AD373" s="9">
        <v>532.06451612903231</v>
      </c>
      <c r="AE373" s="9">
        <f t="shared" si="119"/>
        <v>51.128332300061999</v>
      </c>
      <c r="AF373" s="69">
        <f t="shared" si="120"/>
        <v>0.69399999999999995</v>
      </c>
      <c r="AG373" s="70">
        <f t="shared" si="121"/>
        <v>265.45499999999998</v>
      </c>
      <c r="AH373" s="71">
        <f t="shared" si="122"/>
        <v>0.63203571428571426</v>
      </c>
      <c r="AI373" s="72">
        <f t="shared" si="123"/>
        <v>350.81700000000001</v>
      </c>
      <c r="AJ373" s="71">
        <f t="shared" si="124"/>
        <v>0.66822285714285712</v>
      </c>
      <c r="AK373" s="93">
        <f t="shared" si="125"/>
        <v>4677.5600000000004</v>
      </c>
    </row>
    <row r="374" spans="1:37" x14ac:dyDescent="0.2">
      <c r="A374" s="7" t="s">
        <v>30</v>
      </c>
      <c r="B374" s="8">
        <v>24735</v>
      </c>
      <c r="C374" s="8">
        <v>825</v>
      </c>
      <c r="D374" s="8">
        <v>364</v>
      </c>
      <c r="E374" s="8">
        <v>32</v>
      </c>
      <c r="F374" s="41">
        <f t="shared" si="115"/>
        <v>0.91208791208791207</v>
      </c>
      <c r="G374" s="8">
        <v>373</v>
      </c>
      <c r="H374" s="8">
        <v>22</v>
      </c>
      <c r="I374" s="41">
        <f t="shared" si="116"/>
        <v>0.94101876675603213</v>
      </c>
      <c r="J374" s="8">
        <v>835</v>
      </c>
      <c r="K374" s="8">
        <v>113</v>
      </c>
      <c r="L374" s="41">
        <f t="shared" si="117"/>
        <v>0.86467065868263471</v>
      </c>
      <c r="M374" s="34">
        <v>7.5</v>
      </c>
      <c r="N374" s="34">
        <v>7.03</v>
      </c>
      <c r="O374" s="34">
        <v>1.458</v>
      </c>
      <c r="P374" s="34">
        <v>1.1240000000000001</v>
      </c>
      <c r="Q374" s="38">
        <v>91.5</v>
      </c>
      <c r="R374" s="38">
        <v>16.7</v>
      </c>
      <c r="S374" s="42">
        <v>0.8</v>
      </c>
      <c r="T374" s="42">
        <v>0.6</v>
      </c>
      <c r="U374" s="42">
        <v>102.1</v>
      </c>
      <c r="V374" s="42">
        <v>22.6</v>
      </c>
      <c r="W374" s="42"/>
      <c r="X374" s="34">
        <v>12.6</v>
      </c>
      <c r="Y374" s="34">
        <v>6.4</v>
      </c>
      <c r="Z374" s="34"/>
      <c r="AA374" s="8">
        <v>21879</v>
      </c>
      <c r="AB374" s="9">
        <f t="shared" si="118"/>
        <v>0.88453608247422677</v>
      </c>
      <c r="AC374" s="8">
        <v>14904</v>
      </c>
      <c r="AD374" s="9">
        <v>496.8</v>
      </c>
      <c r="AE374" s="9">
        <f t="shared" si="119"/>
        <v>60.254699818071558</v>
      </c>
      <c r="AF374" s="69">
        <f t="shared" si="120"/>
        <v>0.55000000000000004</v>
      </c>
      <c r="AG374" s="70">
        <f t="shared" si="121"/>
        <v>300.3</v>
      </c>
      <c r="AH374" s="71">
        <f t="shared" si="122"/>
        <v>0.71500000000000008</v>
      </c>
      <c r="AI374" s="72">
        <f t="shared" si="123"/>
        <v>307.72500000000002</v>
      </c>
      <c r="AJ374" s="71">
        <f t="shared" si="124"/>
        <v>0.58614285714285719</v>
      </c>
      <c r="AK374" s="93">
        <f t="shared" si="125"/>
        <v>4103</v>
      </c>
    </row>
    <row r="375" spans="1:37" x14ac:dyDescent="0.2">
      <c r="A375" s="7" t="s">
        <v>31</v>
      </c>
      <c r="B375" s="8">
        <v>28492</v>
      </c>
      <c r="C375" s="8">
        <v>919</v>
      </c>
      <c r="D375" s="8">
        <v>321</v>
      </c>
      <c r="E375" s="8">
        <v>25</v>
      </c>
      <c r="F375" s="41">
        <f t="shared" si="115"/>
        <v>0.92211838006230529</v>
      </c>
      <c r="G375" s="8">
        <v>368</v>
      </c>
      <c r="H375" s="8">
        <v>23</v>
      </c>
      <c r="I375" s="41">
        <f t="shared" si="116"/>
        <v>0.9375</v>
      </c>
      <c r="J375" s="8">
        <v>765</v>
      </c>
      <c r="K375" s="8">
        <v>85</v>
      </c>
      <c r="L375" s="41">
        <f t="shared" si="117"/>
        <v>0.88888888888888884</v>
      </c>
      <c r="M375" s="34">
        <v>7.33</v>
      </c>
      <c r="N375" s="34">
        <v>7.02</v>
      </c>
      <c r="O375" s="34">
        <v>1.4930000000000001</v>
      </c>
      <c r="P375" s="34">
        <v>1.0429999999999999</v>
      </c>
      <c r="Q375" s="38">
        <v>79.400000000000006</v>
      </c>
      <c r="R375" s="38">
        <v>13.8</v>
      </c>
      <c r="S375" s="42">
        <v>1</v>
      </c>
      <c r="T375" s="42">
        <v>0.8</v>
      </c>
      <c r="U375" s="42">
        <v>86.7</v>
      </c>
      <c r="V375" s="42">
        <v>22.8</v>
      </c>
      <c r="W375" s="42"/>
      <c r="X375" s="34">
        <v>10.9</v>
      </c>
      <c r="Y375" s="34">
        <v>5.7</v>
      </c>
      <c r="Z375" s="34"/>
      <c r="AA375" s="8">
        <v>19776</v>
      </c>
      <c r="AB375" s="9">
        <f t="shared" si="118"/>
        <v>0.69408956900182506</v>
      </c>
      <c r="AC375" s="8">
        <v>12002</v>
      </c>
      <c r="AD375" s="9">
        <v>387.16129032258067</v>
      </c>
      <c r="AE375" s="9">
        <f t="shared" si="119"/>
        <v>42.124105011933175</v>
      </c>
      <c r="AF375" s="69">
        <f t="shared" si="120"/>
        <v>0.61266666666666669</v>
      </c>
      <c r="AG375" s="70">
        <f t="shared" si="121"/>
        <v>294.99900000000002</v>
      </c>
      <c r="AH375" s="71">
        <f t="shared" si="122"/>
        <v>0.70237857142857152</v>
      </c>
      <c r="AI375" s="72">
        <f t="shared" si="123"/>
        <v>338.19200000000001</v>
      </c>
      <c r="AJ375" s="71">
        <f t="shared" si="124"/>
        <v>0.64417523809523813</v>
      </c>
      <c r="AK375" s="93">
        <f t="shared" si="125"/>
        <v>4509.2266666666674</v>
      </c>
    </row>
    <row r="376" spans="1:37" x14ac:dyDescent="0.2">
      <c r="A376" s="7" t="s">
        <v>32</v>
      </c>
      <c r="B376" s="8">
        <v>24130</v>
      </c>
      <c r="C376" s="8">
        <v>804</v>
      </c>
      <c r="D376" s="8">
        <v>338</v>
      </c>
      <c r="E376" s="8">
        <v>19</v>
      </c>
      <c r="F376" s="41">
        <f t="shared" si="115"/>
        <v>0.94378698224852076</v>
      </c>
      <c r="G376" s="8">
        <v>378</v>
      </c>
      <c r="H376" s="8">
        <v>22</v>
      </c>
      <c r="I376" s="41">
        <f t="shared" si="116"/>
        <v>0.94179894179894175</v>
      </c>
      <c r="J376" s="8">
        <v>785</v>
      </c>
      <c r="K376" s="8">
        <v>87</v>
      </c>
      <c r="L376" s="41">
        <f t="shared" si="117"/>
        <v>0.88917197452229302</v>
      </c>
      <c r="M376" s="34">
        <v>7.18</v>
      </c>
      <c r="N376" s="34">
        <v>7.05</v>
      </c>
      <c r="O376" s="34">
        <v>1.581</v>
      </c>
      <c r="P376" s="34">
        <v>0.99199999999999999</v>
      </c>
      <c r="Q376" s="38">
        <v>79.5</v>
      </c>
      <c r="R376" s="38">
        <v>17.7</v>
      </c>
      <c r="S376" s="42">
        <v>1</v>
      </c>
      <c r="T376" s="42">
        <v>0.56999999999999995</v>
      </c>
      <c r="U376" s="42">
        <v>96.1</v>
      </c>
      <c r="V376" s="42">
        <v>30</v>
      </c>
      <c r="W376" s="42"/>
      <c r="X376" s="34">
        <v>10.7</v>
      </c>
      <c r="Y376" s="34">
        <v>6.2</v>
      </c>
      <c r="Z376" s="34"/>
      <c r="AA376" s="8">
        <v>21845</v>
      </c>
      <c r="AB376" s="9">
        <f t="shared" si="118"/>
        <v>0.90530460008288438</v>
      </c>
      <c r="AC376" s="8">
        <v>2295</v>
      </c>
      <c r="AD376" s="9">
        <v>77</v>
      </c>
      <c r="AE376" s="9">
        <f t="shared" si="119"/>
        <v>9.5109821798590968</v>
      </c>
      <c r="AF376" s="69">
        <f t="shared" si="120"/>
        <v>0.53600000000000003</v>
      </c>
      <c r="AG376" s="70">
        <f t="shared" si="121"/>
        <v>271.75200000000001</v>
      </c>
      <c r="AH376" s="71">
        <f t="shared" si="122"/>
        <v>0.6470285714285714</v>
      </c>
      <c r="AI376" s="72">
        <f t="shared" si="123"/>
        <v>303.91199999999998</v>
      </c>
      <c r="AJ376" s="71">
        <f t="shared" si="124"/>
        <v>0.57887999999999995</v>
      </c>
      <c r="AK376" s="93">
        <f t="shared" si="125"/>
        <v>4052.1600000000003</v>
      </c>
    </row>
    <row r="377" spans="1:37" x14ac:dyDescent="0.2">
      <c r="A377" s="7" t="s">
        <v>33</v>
      </c>
      <c r="B377" s="8">
        <v>23699</v>
      </c>
      <c r="C377" s="8">
        <v>764</v>
      </c>
      <c r="D377" s="8">
        <v>242</v>
      </c>
      <c r="E377" s="8">
        <v>8</v>
      </c>
      <c r="F377" s="41">
        <f t="shared" si="115"/>
        <v>0.96694214876033058</v>
      </c>
      <c r="G377" s="8">
        <v>333</v>
      </c>
      <c r="H377" s="8">
        <v>16</v>
      </c>
      <c r="I377" s="41">
        <f t="shared" si="116"/>
        <v>0.95195195195195192</v>
      </c>
      <c r="J377" s="8">
        <v>641</v>
      </c>
      <c r="K377" s="8">
        <v>57</v>
      </c>
      <c r="L377" s="41">
        <f t="shared" si="117"/>
        <v>0.91107644305772228</v>
      </c>
      <c r="M377" s="34">
        <v>7.1</v>
      </c>
      <c r="N377" s="34">
        <v>7</v>
      </c>
      <c r="O377" s="34">
        <v>1.52</v>
      </c>
      <c r="P377" s="34">
        <v>0.95299999999999996</v>
      </c>
      <c r="Q377" s="8">
        <v>67.7</v>
      </c>
      <c r="R377" s="8">
        <v>18.100000000000001</v>
      </c>
      <c r="S377" s="42">
        <v>1</v>
      </c>
      <c r="T377" s="42">
        <v>1</v>
      </c>
      <c r="U377" s="42">
        <v>86.8</v>
      </c>
      <c r="V377" s="42">
        <v>21.4</v>
      </c>
      <c r="W377" s="42"/>
      <c r="X377" s="34">
        <v>9.8000000000000007</v>
      </c>
      <c r="Y377" s="34">
        <v>6.5</v>
      </c>
      <c r="Z377" s="34"/>
      <c r="AA377" s="8">
        <v>23023</v>
      </c>
      <c r="AB377" s="9">
        <f t="shared" si="118"/>
        <v>0.97147558968732861</v>
      </c>
      <c r="AC377" s="8">
        <v>13006</v>
      </c>
      <c r="AD377" s="9">
        <v>420</v>
      </c>
      <c r="AE377" s="9">
        <f t="shared" si="119"/>
        <v>54.879952740621967</v>
      </c>
      <c r="AF377" s="69">
        <f t="shared" si="120"/>
        <v>0.5093333333333333</v>
      </c>
      <c r="AG377" s="70">
        <f t="shared" si="121"/>
        <v>184.88800000000001</v>
      </c>
      <c r="AH377" s="71">
        <f t="shared" si="122"/>
        <v>0.44020952380952383</v>
      </c>
      <c r="AI377" s="72">
        <f t="shared" si="123"/>
        <v>254.41200000000001</v>
      </c>
      <c r="AJ377" s="71">
        <f t="shared" si="124"/>
        <v>0.4845942857142857</v>
      </c>
      <c r="AK377" s="93">
        <f t="shared" si="125"/>
        <v>3392.1600000000003</v>
      </c>
    </row>
    <row r="378" spans="1:37" x14ac:dyDescent="0.2">
      <c r="A378" s="7" t="s">
        <v>34</v>
      </c>
      <c r="B378" s="8">
        <v>23841</v>
      </c>
      <c r="C378" s="8">
        <v>769</v>
      </c>
      <c r="D378" s="8">
        <v>274</v>
      </c>
      <c r="E378" s="8">
        <v>7</v>
      </c>
      <c r="F378" s="41">
        <f t="shared" si="115"/>
        <v>0.97445255474452552</v>
      </c>
      <c r="G378" s="8">
        <v>401</v>
      </c>
      <c r="H378" s="8">
        <v>13</v>
      </c>
      <c r="I378" s="41">
        <f t="shared" si="116"/>
        <v>0.96758104738154616</v>
      </c>
      <c r="J378" s="8">
        <v>715</v>
      </c>
      <c r="K378" s="8">
        <v>45</v>
      </c>
      <c r="L378" s="41">
        <f t="shared" si="117"/>
        <v>0.93706293706293708</v>
      </c>
      <c r="M378" s="34">
        <v>7.2</v>
      </c>
      <c r="N378" s="34">
        <v>7.1</v>
      </c>
      <c r="O378" s="34">
        <v>1.5089999999999999</v>
      </c>
      <c r="P378" s="34">
        <v>1.107</v>
      </c>
      <c r="Q378" s="8">
        <v>90.8</v>
      </c>
      <c r="R378" s="38">
        <v>17.7</v>
      </c>
      <c r="S378" s="42">
        <v>1</v>
      </c>
      <c r="T378" s="42">
        <v>3.7</v>
      </c>
      <c r="U378" s="42">
        <v>102.8</v>
      </c>
      <c r="V378" s="42">
        <v>36.9</v>
      </c>
      <c r="W378" s="42"/>
      <c r="X378" s="34">
        <v>10.9</v>
      </c>
      <c r="Y378" s="34">
        <v>6.2</v>
      </c>
      <c r="Z378" s="34"/>
      <c r="AA378" s="8">
        <v>24868</v>
      </c>
      <c r="AB378" s="9">
        <f t="shared" si="118"/>
        <v>1.0430770521370747</v>
      </c>
      <c r="AC378" s="8">
        <v>12658</v>
      </c>
      <c r="AD378" s="9">
        <v>408</v>
      </c>
      <c r="AE378" s="9">
        <f t="shared" si="119"/>
        <v>53.093410511304057</v>
      </c>
      <c r="AF378" s="69">
        <f t="shared" si="120"/>
        <v>0.51266666666666671</v>
      </c>
      <c r="AG378" s="70">
        <f t="shared" si="121"/>
        <v>210.70599999999999</v>
      </c>
      <c r="AH378" s="71">
        <f t="shared" si="122"/>
        <v>0.50168095238095234</v>
      </c>
      <c r="AI378" s="72">
        <f t="shared" si="123"/>
        <v>308.36900000000003</v>
      </c>
      <c r="AJ378" s="71">
        <f t="shared" si="124"/>
        <v>0.5873695238095239</v>
      </c>
      <c r="AK378" s="93">
        <f t="shared" si="125"/>
        <v>4111.586666666667</v>
      </c>
    </row>
    <row r="379" spans="1:37" x14ac:dyDescent="0.2">
      <c r="A379" s="7" t="s">
        <v>35</v>
      </c>
      <c r="B379" s="8">
        <v>23560</v>
      </c>
      <c r="C379" s="8">
        <v>785</v>
      </c>
      <c r="D379" s="8">
        <v>307</v>
      </c>
      <c r="E379" s="8">
        <v>7</v>
      </c>
      <c r="F379" s="41">
        <f t="shared" si="115"/>
        <v>0.9771986970684039</v>
      </c>
      <c r="G379" s="8">
        <v>378</v>
      </c>
      <c r="H379" s="8">
        <v>13</v>
      </c>
      <c r="I379" s="41">
        <f t="shared" si="116"/>
        <v>0.96560846560846558</v>
      </c>
      <c r="J379" s="8">
        <v>653</v>
      </c>
      <c r="K379" s="8">
        <v>38</v>
      </c>
      <c r="L379" s="41">
        <f t="shared" si="117"/>
        <v>0.94180704441041352</v>
      </c>
      <c r="M379" s="34">
        <v>7.6</v>
      </c>
      <c r="N379" s="34">
        <v>7.2</v>
      </c>
      <c r="O379" s="34">
        <v>1.5860000000000001</v>
      </c>
      <c r="P379" s="34">
        <v>0.99099999999999999</v>
      </c>
      <c r="Q379" s="8">
        <v>93.9</v>
      </c>
      <c r="R379" s="8">
        <v>14.4</v>
      </c>
      <c r="S379" s="42">
        <v>0.8</v>
      </c>
      <c r="T379" s="42">
        <v>7.4</v>
      </c>
      <c r="U379" s="42">
        <v>103.2</v>
      </c>
      <c r="V379" s="42">
        <v>29</v>
      </c>
      <c r="W379" s="42"/>
      <c r="X379" s="34">
        <v>11.3</v>
      </c>
      <c r="Y379" s="34">
        <v>5.6</v>
      </c>
      <c r="Z379" s="34"/>
      <c r="AA379" s="8">
        <v>18340</v>
      </c>
      <c r="AB379" s="9">
        <f t="shared" si="118"/>
        <v>0.77843803056027161</v>
      </c>
      <c r="AC379" s="8">
        <v>10853</v>
      </c>
      <c r="AD379" s="9">
        <v>361.76666666666665</v>
      </c>
      <c r="AE379" s="9">
        <f t="shared" si="119"/>
        <v>46.065365025466896</v>
      </c>
      <c r="AF379" s="69">
        <f t="shared" si="120"/>
        <v>0.52333333333333332</v>
      </c>
      <c r="AG379" s="70">
        <f t="shared" si="121"/>
        <v>240.995</v>
      </c>
      <c r="AH379" s="71">
        <f t="shared" si="122"/>
        <v>0.57379761904761906</v>
      </c>
      <c r="AI379" s="72">
        <f t="shared" si="123"/>
        <v>296.73</v>
      </c>
      <c r="AJ379" s="71">
        <f t="shared" si="124"/>
        <v>0.56520000000000004</v>
      </c>
      <c r="AK379" s="93">
        <f t="shared" si="125"/>
        <v>3956.4</v>
      </c>
    </row>
    <row r="380" spans="1:37" x14ac:dyDescent="0.2">
      <c r="A380" s="7" t="s">
        <v>36</v>
      </c>
      <c r="B380" s="8">
        <v>24287</v>
      </c>
      <c r="C380" s="8">
        <v>783</v>
      </c>
      <c r="D380" s="8">
        <v>343</v>
      </c>
      <c r="E380" s="8">
        <v>5</v>
      </c>
      <c r="F380" s="41">
        <f t="shared" si="115"/>
        <v>0.98542274052478129</v>
      </c>
      <c r="G380" s="8">
        <v>334</v>
      </c>
      <c r="H380" s="8">
        <v>11</v>
      </c>
      <c r="I380" s="41">
        <f t="shared" si="116"/>
        <v>0.96706586826347307</v>
      </c>
      <c r="J380" s="8">
        <v>931</v>
      </c>
      <c r="K380" s="8">
        <v>46</v>
      </c>
      <c r="L380" s="41">
        <f t="shared" si="117"/>
        <v>0.95059076262083786</v>
      </c>
      <c r="M380" s="34">
        <v>7.6</v>
      </c>
      <c r="N380" s="34">
        <v>7.1</v>
      </c>
      <c r="O380" s="34">
        <v>1.6950000000000001</v>
      </c>
      <c r="P380" s="34">
        <v>1.083</v>
      </c>
      <c r="Q380" s="8">
        <v>105.3</v>
      </c>
      <c r="R380" s="8">
        <v>14.1</v>
      </c>
      <c r="S380" s="42">
        <v>0.9</v>
      </c>
      <c r="T380" s="42">
        <v>7.8</v>
      </c>
      <c r="U380" s="42">
        <v>116.8</v>
      </c>
      <c r="V380" s="42">
        <v>31</v>
      </c>
      <c r="W380" s="42"/>
      <c r="X380" s="34">
        <v>11.8</v>
      </c>
      <c r="Y380" s="34">
        <v>6.2</v>
      </c>
      <c r="Z380" s="34"/>
      <c r="AA380" s="8">
        <v>21452</v>
      </c>
      <c r="AB380" s="9">
        <f t="shared" si="118"/>
        <v>0.88327088565899448</v>
      </c>
      <c r="AC380" s="8">
        <v>11478</v>
      </c>
      <c r="AD380" s="9">
        <v>370.25806451612902</v>
      </c>
      <c r="AE380" s="9">
        <f t="shared" si="119"/>
        <v>47.259850949067399</v>
      </c>
      <c r="AF380" s="69">
        <f t="shared" si="120"/>
        <v>0.52200000000000002</v>
      </c>
      <c r="AG380" s="70">
        <f t="shared" si="121"/>
        <v>268.56900000000002</v>
      </c>
      <c r="AH380" s="71">
        <f t="shared" si="122"/>
        <v>0.63945000000000007</v>
      </c>
      <c r="AI380" s="72">
        <f t="shared" si="123"/>
        <v>261.52199999999999</v>
      </c>
      <c r="AJ380" s="71">
        <f t="shared" si="124"/>
        <v>0.49813714285714283</v>
      </c>
      <c r="AK380" s="93">
        <f t="shared" si="125"/>
        <v>3486.9600000000005</v>
      </c>
    </row>
    <row r="381" spans="1:37" x14ac:dyDescent="0.2">
      <c r="A381" s="7" t="s">
        <v>37</v>
      </c>
      <c r="B381" s="8">
        <v>27043</v>
      </c>
      <c r="C381" s="8">
        <v>904</v>
      </c>
      <c r="D381" s="8">
        <v>249</v>
      </c>
      <c r="E381" s="8">
        <v>8</v>
      </c>
      <c r="F381" s="41">
        <f t="shared" si="115"/>
        <v>0.96787148594377514</v>
      </c>
      <c r="G381" s="8">
        <v>298</v>
      </c>
      <c r="H381" s="8">
        <v>7</v>
      </c>
      <c r="I381" s="41">
        <f t="shared" si="116"/>
        <v>0.97651006711409394</v>
      </c>
      <c r="J381" s="8">
        <v>641</v>
      </c>
      <c r="K381" s="8">
        <v>41</v>
      </c>
      <c r="L381" s="41">
        <f t="shared" si="117"/>
        <v>0.93603744149765988</v>
      </c>
      <c r="M381" s="34">
        <v>7.9</v>
      </c>
      <c r="N381" s="34">
        <v>7.3</v>
      </c>
      <c r="O381" s="34">
        <v>1.4910000000000001</v>
      </c>
      <c r="P381" s="34">
        <v>7.0250000000000004</v>
      </c>
      <c r="Q381" s="8">
        <v>102.2</v>
      </c>
      <c r="R381" s="8">
        <v>6.1</v>
      </c>
      <c r="S381" s="42">
        <v>0.9</v>
      </c>
      <c r="T381" s="42">
        <v>17.5</v>
      </c>
      <c r="U381" s="42">
        <v>118.1</v>
      </c>
      <c r="V381" s="42">
        <v>36.299999999999997</v>
      </c>
      <c r="W381" s="42"/>
      <c r="X381" s="34">
        <v>10.5</v>
      </c>
      <c r="Y381" s="34">
        <v>4.7</v>
      </c>
      <c r="Z381" s="34"/>
      <c r="AA381" s="8">
        <v>21377</v>
      </c>
      <c r="AB381" s="9">
        <f t="shared" si="118"/>
        <v>0.79048182524128241</v>
      </c>
      <c r="AC381" s="8">
        <v>12162</v>
      </c>
      <c r="AD381" s="9">
        <v>405.4</v>
      </c>
      <c r="AE381" s="9">
        <f t="shared" si="119"/>
        <v>44.972821062751912</v>
      </c>
      <c r="AF381" s="69">
        <f t="shared" si="120"/>
        <v>0.60266666666666668</v>
      </c>
      <c r="AG381" s="70">
        <f t="shared" si="121"/>
        <v>225.096</v>
      </c>
      <c r="AH381" s="71">
        <f t="shared" si="122"/>
        <v>0.53594285714285717</v>
      </c>
      <c r="AI381" s="72">
        <f t="shared" si="123"/>
        <v>269.392</v>
      </c>
      <c r="AJ381" s="71">
        <f t="shared" si="124"/>
        <v>0.51312761904761905</v>
      </c>
      <c r="AK381" s="93">
        <f t="shared" si="125"/>
        <v>3591.8933333333334</v>
      </c>
    </row>
    <row r="382" spans="1:37" ht="13.5" thickBot="1" x14ac:dyDescent="0.25">
      <c r="A382" s="7" t="s">
        <v>38</v>
      </c>
      <c r="B382" s="8">
        <v>29686</v>
      </c>
      <c r="C382" s="8">
        <v>958</v>
      </c>
      <c r="D382" s="8">
        <v>315</v>
      </c>
      <c r="E382" s="8">
        <v>8</v>
      </c>
      <c r="F382" s="41">
        <f t="shared" si="115"/>
        <v>0.97460317460317458</v>
      </c>
      <c r="G382" s="8">
        <v>368</v>
      </c>
      <c r="H382" s="8">
        <v>12</v>
      </c>
      <c r="I382" s="41">
        <f t="shared" si="116"/>
        <v>0.96739130434782605</v>
      </c>
      <c r="J382" s="8">
        <v>708</v>
      </c>
      <c r="K382" s="8">
        <v>51</v>
      </c>
      <c r="L382" s="41">
        <f t="shared" si="117"/>
        <v>0.92796610169491522</v>
      </c>
      <c r="M382" s="34">
        <v>7.9</v>
      </c>
      <c r="N382" s="34">
        <v>7.2</v>
      </c>
      <c r="O382" s="34">
        <v>1.355</v>
      </c>
      <c r="P382" s="34">
        <v>1.151</v>
      </c>
      <c r="Q382" s="8">
        <v>77.5</v>
      </c>
      <c r="R382" s="8">
        <v>3.6</v>
      </c>
      <c r="S382" s="42">
        <v>1</v>
      </c>
      <c r="T382" s="42">
        <v>15</v>
      </c>
      <c r="U382" s="42">
        <v>87.6</v>
      </c>
      <c r="V382" s="42">
        <v>25.4</v>
      </c>
      <c r="W382" s="42"/>
      <c r="X382" s="34">
        <v>9.3000000000000007</v>
      </c>
      <c r="Y382" s="34">
        <v>5.2</v>
      </c>
      <c r="Z382" s="34"/>
      <c r="AA382" s="8">
        <v>24491</v>
      </c>
      <c r="AB382" s="9">
        <f t="shared" si="118"/>
        <v>0.82500168429562759</v>
      </c>
      <c r="AC382" s="8">
        <v>13953</v>
      </c>
      <c r="AD382" s="9">
        <v>450.09677419354841</v>
      </c>
      <c r="AE382" s="9">
        <f t="shared" si="119"/>
        <v>47.001953782927977</v>
      </c>
      <c r="AF382" s="69">
        <f t="shared" si="120"/>
        <v>0.63866666666666672</v>
      </c>
      <c r="AG382" s="70">
        <f t="shared" si="121"/>
        <v>301.77</v>
      </c>
      <c r="AH382" s="71">
        <f t="shared" si="122"/>
        <v>0.71849999999999992</v>
      </c>
      <c r="AI382" s="72">
        <f t="shared" si="123"/>
        <v>352.54399999999998</v>
      </c>
      <c r="AJ382" s="71">
        <f t="shared" si="124"/>
        <v>0.67151238095238097</v>
      </c>
      <c r="AK382" s="93">
        <f t="shared" si="125"/>
        <v>4700.586666666667</v>
      </c>
    </row>
    <row r="383" spans="1:37" ht="14.25" thickTop="1" thickBot="1" x14ac:dyDescent="0.25">
      <c r="A383" s="10" t="s">
        <v>136</v>
      </c>
      <c r="B383" s="37">
        <f>SUM(B371:B382)</f>
        <v>330826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31"/>
      <c r="N383" s="31"/>
      <c r="O383" s="31"/>
      <c r="P383" s="31"/>
      <c r="Q383" s="11"/>
      <c r="R383" s="11"/>
      <c r="S383" s="11"/>
      <c r="T383" s="11"/>
      <c r="U383" s="11"/>
      <c r="V383" s="11"/>
      <c r="W383" s="11"/>
      <c r="X383" s="39"/>
      <c r="Y383" s="39"/>
      <c r="Z383" s="39"/>
      <c r="AA383" s="37">
        <f>SUM(AA371:AA382)</f>
        <v>258335</v>
      </c>
      <c r="AB383" s="31">
        <f>SUM(AB371:AB382)</f>
        <v>9.6103971858943886</v>
      </c>
      <c r="AC383" s="11">
        <f>SUM(AC371:AC382)</f>
        <v>150111</v>
      </c>
      <c r="AD383" s="31">
        <f>SUM(AD371:AD382)</f>
        <v>4940.8410906297995</v>
      </c>
      <c r="AE383" s="31"/>
      <c r="AF383" s="73"/>
      <c r="AG383" s="74"/>
      <c r="AH383" s="75"/>
      <c r="AI383" s="76"/>
      <c r="AJ383" s="75"/>
      <c r="AK383" s="89"/>
    </row>
    <row r="384" spans="1:37" ht="14.25" thickTop="1" thickBot="1" x14ac:dyDescent="0.25">
      <c r="A384" s="23" t="s">
        <v>137</v>
      </c>
      <c r="B384" s="14">
        <f t="shared" ref="B384:J384" si="126">AVERAGE(B371:B382)</f>
        <v>27568.833333333332</v>
      </c>
      <c r="C384" s="14">
        <f t="shared" si="126"/>
        <v>907.08333333333337</v>
      </c>
      <c r="D384" s="14">
        <f t="shared" si="126"/>
        <v>297.58333333333331</v>
      </c>
      <c r="E384" s="14">
        <f>AVERAGE(E371:E382)</f>
        <v>13.666666666666666</v>
      </c>
      <c r="F384" s="44">
        <f>AVERAGE(F371:F382)</f>
        <v>0.95479002846416716</v>
      </c>
      <c r="G384" s="14">
        <f>AVERAGE(G371:G382)</f>
        <v>355.58333333333331</v>
      </c>
      <c r="H384" s="14">
        <f>AVERAGE(H371:H382)</f>
        <v>16.75</v>
      </c>
      <c r="I384" s="44">
        <f>AVERAGE(I371:I382)</f>
        <v>0.95301407356195522</v>
      </c>
      <c r="J384" s="14">
        <f t="shared" si="126"/>
        <v>725.33333333333337</v>
      </c>
      <c r="K384" s="14">
        <f t="shared" ref="K384:R384" si="127">AVERAGE(K371:K382)</f>
        <v>61.666666666666664</v>
      </c>
      <c r="L384" s="44">
        <f t="shared" si="127"/>
        <v>0.9151563991395899</v>
      </c>
      <c r="M384" s="19">
        <f t="shared" si="127"/>
        <v>7.6275000000000004</v>
      </c>
      <c r="N384" s="19">
        <f t="shared" si="127"/>
        <v>7.2333333333333316</v>
      </c>
      <c r="O384" s="19">
        <f t="shared" si="127"/>
        <v>1.4999166666666668</v>
      </c>
      <c r="P384" s="19">
        <f t="shared" si="127"/>
        <v>1.5207499999999998</v>
      </c>
      <c r="Q384" s="14">
        <f t="shared" si="127"/>
        <v>84.333333333333329</v>
      </c>
      <c r="R384" s="14">
        <f t="shared" si="127"/>
        <v>11.958333333333334</v>
      </c>
      <c r="S384" s="14"/>
      <c r="T384" s="14"/>
      <c r="U384" s="14">
        <f>AVERAGE(U371:U382)</f>
        <v>96.783333333333303</v>
      </c>
      <c r="V384" s="14">
        <f>AVERAGE(V371:V382)</f>
        <v>25.708333333333332</v>
      </c>
      <c r="W384" s="14"/>
      <c r="X384" s="40">
        <f t="shared" ref="X384:Y384" si="128">AVERAGE(X371:X382)</f>
        <v>10.424999999999999</v>
      </c>
      <c r="Y384" s="40">
        <f t="shared" si="128"/>
        <v>5.4750000000000005</v>
      </c>
      <c r="Z384" s="40"/>
      <c r="AA384" s="14">
        <f>AVERAGE(AA371:AA382)</f>
        <v>21527.916666666668</v>
      </c>
      <c r="AB384" s="19">
        <f>AVERAGE(AB371:AB382)</f>
        <v>0.80086643215786568</v>
      </c>
      <c r="AC384" s="19">
        <f>AVERAGE(AC371:AC382)</f>
        <v>12509.25</v>
      </c>
      <c r="AD384" s="14">
        <f>AVERAGE(AD371:AD382)</f>
        <v>411.73675755248331</v>
      </c>
      <c r="AE384" s="14">
        <f>AVERAGE(AE371:AE382)</f>
        <v>45.504715118970346</v>
      </c>
      <c r="AF384" s="77">
        <f t="shared" ref="AF384" si="129">C384/$C$2</f>
        <v>0.60472222222222227</v>
      </c>
      <c r="AG384" s="78">
        <f t="shared" ref="AG384" si="130">(C384*D384)/1000</f>
        <v>269.93288194444443</v>
      </c>
      <c r="AH384" s="79">
        <f t="shared" si="122"/>
        <v>0.64269733796296291</v>
      </c>
      <c r="AI384" s="80">
        <f t="shared" ref="AI384" si="131">(C384*G384)/1000</f>
        <v>322.54371527777778</v>
      </c>
      <c r="AJ384" s="79">
        <f t="shared" si="124"/>
        <v>0.61436898148148145</v>
      </c>
      <c r="AK384" s="90">
        <f>AVERAGE(AK371:AK382)</f>
        <v>4291.2044444444446</v>
      </c>
    </row>
    <row r="385" spans="1:37" ht="13.5" thickTop="1" x14ac:dyDescent="0.2"/>
    <row r="386" spans="1:37" ht="13.5" thickBot="1" x14ac:dyDescent="0.25"/>
    <row r="387" spans="1:37" ht="13.5" thickTop="1" x14ac:dyDescent="0.2">
      <c r="A387" s="28" t="s">
        <v>5</v>
      </c>
      <c r="B387" s="20" t="s">
        <v>6</v>
      </c>
      <c r="C387" s="20" t="s">
        <v>6</v>
      </c>
      <c r="D387" s="20" t="s">
        <v>45</v>
      </c>
      <c r="E387" s="20" t="s">
        <v>8</v>
      </c>
      <c r="F387" s="35" t="s">
        <v>2</v>
      </c>
      <c r="G387" s="20" t="s">
        <v>9</v>
      </c>
      <c r="H387" s="20" t="s">
        <v>10</v>
      </c>
      <c r="I387" s="35" t="s">
        <v>3</v>
      </c>
      <c r="J387" s="20" t="s">
        <v>11</v>
      </c>
      <c r="K387" s="20" t="s">
        <v>12</v>
      </c>
      <c r="L387" s="35" t="s">
        <v>13</v>
      </c>
      <c r="M387" s="20" t="s">
        <v>65</v>
      </c>
      <c r="N387" s="20" t="s">
        <v>66</v>
      </c>
      <c r="O387" s="20" t="s">
        <v>67</v>
      </c>
      <c r="P387" s="20" t="s">
        <v>68</v>
      </c>
      <c r="Q387" s="20" t="s">
        <v>106</v>
      </c>
      <c r="R387" s="20" t="s">
        <v>107</v>
      </c>
      <c r="S387" s="20" t="s">
        <v>132</v>
      </c>
      <c r="T387" s="20" t="s">
        <v>133</v>
      </c>
      <c r="U387" s="20" t="s">
        <v>138</v>
      </c>
      <c r="V387" s="20" t="s">
        <v>139</v>
      </c>
      <c r="W387" s="20"/>
      <c r="X387" s="20" t="s">
        <v>110</v>
      </c>
      <c r="Y387" s="20" t="s">
        <v>111</v>
      </c>
      <c r="Z387" s="20"/>
      <c r="AA387" s="29" t="s">
        <v>54</v>
      </c>
      <c r="AB387" s="29" t="s">
        <v>17</v>
      </c>
      <c r="AC387" s="29" t="s">
        <v>112</v>
      </c>
      <c r="AD387" s="29" t="s">
        <v>112</v>
      </c>
      <c r="AE387" s="29" t="s">
        <v>113</v>
      </c>
      <c r="AF387" s="61" t="s">
        <v>114</v>
      </c>
      <c r="AG387" s="62" t="s">
        <v>115</v>
      </c>
      <c r="AH387" s="63" t="s">
        <v>116</v>
      </c>
      <c r="AI387" s="64" t="s">
        <v>114</v>
      </c>
      <c r="AJ387" s="63" t="s">
        <v>114</v>
      </c>
      <c r="AK387" s="61" t="s">
        <v>165</v>
      </c>
    </row>
    <row r="388" spans="1:37" ht="13.5" thickBot="1" x14ac:dyDescent="0.25">
      <c r="A388" s="26" t="s">
        <v>140</v>
      </c>
      <c r="B388" s="21" t="s">
        <v>20</v>
      </c>
      <c r="C388" s="22" t="s">
        <v>21</v>
      </c>
      <c r="D388" s="21" t="s">
        <v>47</v>
      </c>
      <c r="E388" s="21" t="s">
        <v>47</v>
      </c>
      <c r="F388" s="36" t="s">
        <v>70</v>
      </c>
      <c r="G388" s="21" t="s">
        <v>47</v>
      </c>
      <c r="H388" s="21" t="s">
        <v>47</v>
      </c>
      <c r="I388" s="36" t="s">
        <v>70</v>
      </c>
      <c r="J388" s="21" t="s">
        <v>47</v>
      </c>
      <c r="K388" s="21" t="s">
        <v>47</v>
      </c>
      <c r="L388" s="36" t="s">
        <v>70</v>
      </c>
      <c r="M388" s="21"/>
      <c r="N388" s="21"/>
      <c r="O388" s="21"/>
      <c r="P388" s="21"/>
      <c r="Q388" s="21"/>
      <c r="R388" s="21"/>
      <c r="S388" s="21" t="s">
        <v>135</v>
      </c>
      <c r="T388" s="21" t="s">
        <v>135</v>
      </c>
      <c r="U388" s="21"/>
      <c r="V388" s="21"/>
      <c r="W388" s="21"/>
      <c r="X388" s="21"/>
      <c r="Y388" s="21"/>
      <c r="Z388" s="21"/>
      <c r="AA388" s="22" t="s">
        <v>58</v>
      </c>
      <c r="AB388" s="22" t="s">
        <v>25</v>
      </c>
      <c r="AC388" s="22" t="s">
        <v>118</v>
      </c>
      <c r="AD388" s="22" t="s">
        <v>119</v>
      </c>
      <c r="AE388" s="22" t="s">
        <v>70</v>
      </c>
      <c r="AF388" s="65" t="s">
        <v>6</v>
      </c>
      <c r="AG388" s="66" t="s">
        <v>120</v>
      </c>
      <c r="AH388" s="67" t="s">
        <v>121</v>
      </c>
      <c r="AI388" s="68" t="s">
        <v>122</v>
      </c>
      <c r="AJ388" s="67" t="s">
        <v>123</v>
      </c>
      <c r="AK388" s="92" t="s">
        <v>166</v>
      </c>
    </row>
    <row r="389" spans="1:37" ht="13.5" thickTop="1" x14ac:dyDescent="0.2">
      <c r="A389" s="7" t="s">
        <v>27</v>
      </c>
      <c r="B389" s="8">
        <v>30404</v>
      </c>
      <c r="C389" s="8">
        <v>981</v>
      </c>
      <c r="D389" s="8">
        <v>304</v>
      </c>
      <c r="E389" s="8">
        <v>18</v>
      </c>
      <c r="F389" s="43">
        <f t="shared" ref="F389:F400" si="132">+(D389-E389)/D389</f>
        <v>0.94078947368421051</v>
      </c>
      <c r="G389" s="8">
        <v>399</v>
      </c>
      <c r="H389" s="8">
        <v>15</v>
      </c>
      <c r="I389" s="43">
        <f>+(G389-H389)/G389</f>
        <v>0.96240601503759393</v>
      </c>
      <c r="J389" s="8">
        <v>736</v>
      </c>
      <c r="K389" s="8">
        <v>60</v>
      </c>
      <c r="L389" s="43">
        <f t="shared" ref="L389:L400" si="133">+(J389-K389)/J389</f>
        <v>0.91847826086956519</v>
      </c>
      <c r="M389" s="34">
        <v>8</v>
      </c>
      <c r="N389" s="34">
        <v>7.1</v>
      </c>
      <c r="O389" s="8">
        <v>1527</v>
      </c>
      <c r="P389" s="8">
        <v>912</v>
      </c>
      <c r="Q389" s="38">
        <v>77.900000000000006</v>
      </c>
      <c r="R389" s="38">
        <v>4</v>
      </c>
      <c r="S389" s="42">
        <v>0.8</v>
      </c>
      <c r="T389" s="42">
        <v>9.94</v>
      </c>
      <c r="U389" s="42">
        <v>99.1</v>
      </c>
      <c r="V389" s="42">
        <v>21.2</v>
      </c>
      <c r="W389" s="42"/>
      <c r="X389" s="34">
        <v>11</v>
      </c>
      <c r="Y389" s="34">
        <v>4.5</v>
      </c>
      <c r="Z389" s="34"/>
      <c r="AA389" s="8">
        <v>21548</v>
      </c>
      <c r="AB389" s="9">
        <f t="shared" ref="AB389:AB400" si="134">AA389/B389</f>
        <v>0.70872253650835415</v>
      </c>
      <c r="AC389" s="8">
        <v>12523</v>
      </c>
      <c r="AD389" s="9">
        <v>403.96774193548384</v>
      </c>
      <c r="AE389" s="9">
        <f t="shared" ref="AE389:AE400" si="135">AC389*100/B389</f>
        <v>41.188659386922772</v>
      </c>
      <c r="AF389" s="69">
        <f>C389/$C$2</f>
        <v>0.65400000000000003</v>
      </c>
      <c r="AG389" s="70">
        <f>(C389*D389)/1000</f>
        <v>298.22399999999999</v>
      </c>
      <c r="AH389" s="71">
        <f>(AG389)/$E$3</f>
        <v>0.71005714285714283</v>
      </c>
      <c r="AI389" s="72">
        <f>(C389*G389)/1000</f>
        <v>391.41899999999998</v>
      </c>
      <c r="AJ389" s="71">
        <f>(AI389)/$G$3</f>
        <v>0.74556</v>
      </c>
      <c r="AK389" s="93">
        <f>(0.8*C389*G389)/60</f>
        <v>5218.92</v>
      </c>
    </row>
    <row r="390" spans="1:37" x14ac:dyDescent="0.2">
      <c r="A390" s="7" t="s">
        <v>28</v>
      </c>
      <c r="B390" s="8">
        <v>26634</v>
      </c>
      <c r="C390" s="8">
        <v>951</v>
      </c>
      <c r="D390" s="8">
        <v>297</v>
      </c>
      <c r="E390" s="8">
        <v>11</v>
      </c>
      <c r="F390" s="43">
        <f t="shared" si="132"/>
        <v>0.96296296296296291</v>
      </c>
      <c r="G390" s="8">
        <v>410</v>
      </c>
      <c r="H390" s="8">
        <v>15</v>
      </c>
      <c r="I390" s="43">
        <f t="shared" ref="I390:I400" si="136">+(G390-H390)/G390</f>
        <v>0.96341463414634143</v>
      </c>
      <c r="J390" s="8">
        <v>766</v>
      </c>
      <c r="K390" s="8">
        <v>53</v>
      </c>
      <c r="L390" s="43">
        <f t="shared" si="133"/>
        <v>0.93080939947780683</v>
      </c>
      <c r="M390" s="34">
        <v>8</v>
      </c>
      <c r="N390" s="34">
        <v>7.1</v>
      </c>
      <c r="O390" s="8">
        <v>1555</v>
      </c>
      <c r="P390" s="8">
        <v>896</v>
      </c>
      <c r="Q390" s="38">
        <v>84.8</v>
      </c>
      <c r="R390" s="38">
        <v>6.5</v>
      </c>
      <c r="S390" s="42">
        <v>0.7</v>
      </c>
      <c r="T390" s="42">
        <v>6.64</v>
      </c>
      <c r="U390" s="42">
        <v>111.2</v>
      </c>
      <c r="V390" s="42">
        <v>22.5</v>
      </c>
      <c r="W390" s="42"/>
      <c r="X390" s="34">
        <v>10.9</v>
      </c>
      <c r="Y390" s="34">
        <v>4</v>
      </c>
      <c r="Z390" s="34"/>
      <c r="AA390" s="8">
        <v>18567</v>
      </c>
      <c r="AB390" s="9">
        <f t="shared" si="134"/>
        <v>0.69711646767289925</v>
      </c>
      <c r="AC390" s="8">
        <v>13704</v>
      </c>
      <c r="AD390" s="9">
        <v>489.42857142857144</v>
      </c>
      <c r="AE390" s="9">
        <f t="shared" si="135"/>
        <v>51.453029961703088</v>
      </c>
      <c r="AF390" s="69">
        <f t="shared" ref="AF390:AF400" si="137">C390/$C$2</f>
        <v>0.63400000000000001</v>
      </c>
      <c r="AG390" s="70">
        <f t="shared" ref="AG390:AG400" si="138">(C390*D390)/1000</f>
        <v>282.447</v>
      </c>
      <c r="AH390" s="71">
        <f t="shared" ref="AH390:AH402" si="139">(AG390)/$E$3</f>
        <v>0.67249285714285711</v>
      </c>
      <c r="AI390" s="72">
        <f t="shared" ref="AI390:AI400" si="140">(C390*G390)/1000</f>
        <v>389.91</v>
      </c>
      <c r="AJ390" s="71">
        <f t="shared" ref="AJ390:AJ402" si="141">(AI390)/$G$3</f>
        <v>0.74268571428571428</v>
      </c>
      <c r="AK390" s="93">
        <f t="shared" ref="AK390:AK400" si="142">(0.8*C390*G390)/60</f>
        <v>5198.8</v>
      </c>
    </row>
    <row r="391" spans="1:37" x14ac:dyDescent="0.2">
      <c r="A391" s="7" t="s">
        <v>29</v>
      </c>
      <c r="B391" s="8">
        <v>21387</v>
      </c>
      <c r="C391" s="8">
        <v>690</v>
      </c>
      <c r="D391" s="8">
        <v>317</v>
      </c>
      <c r="E391" s="8">
        <v>25</v>
      </c>
      <c r="F391" s="43">
        <f t="shared" si="132"/>
        <v>0.92113564668769721</v>
      </c>
      <c r="G391" s="8">
        <v>498</v>
      </c>
      <c r="H391" s="8">
        <v>23</v>
      </c>
      <c r="I391" s="43">
        <f t="shared" si="136"/>
        <v>0.95381526104417669</v>
      </c>
      <c r="J391" s="8">
        <v>850</v>
      </c>
      <c r="K391" s="8">
        <v>79</v>
      </c>
      <c r="L391" s="43">
        <f t="shared" si="133"/>
        <v>0.90705882352941181</v>
      </c>
      <c r="M391" s="34">
        <v>8</v>
      </c>
      <c r="N391" s="34">
        <v>7.1</v>
      </c>
      <c r="O391" s="8">
        <v>1678</v>
      </c>
      <c r="P391" s="8">
        <v>1004</v>
      </c>
      <c r="Q391" s="38">
        <v>115.1</v>
      </c>
      <c r="R391" s="38">
        <v>7.9</v>
      </c>
      <c r="S391" s="42">
        <v>1</v>
      </c>
      <c r="T391" s="42">
        <v>3.2</v>
      </c>
      <c r="U391" s="42">
        <v>135</v>
      </c>
      <c r="V391" s="42">
        <v>20</v>
      </c>
      <c r="W391" s="42"/>
      <c r="X391" s="34">
        <v>12.7</v>
      </c>
      <c r="Y391" s="34">
        <v>6.5</v>
      </c>
      <c r="Z391" s="34"/>
      <c r="AA391" s="8">
        <v>22204</v>
      </c>
      <c r="AB391" s="9">
        <f t="shared" si="134"/>
        <v>1.0382007761724412</v>
      </c>
      <c r="AC391" s="8">
        <v>14863</v>
      </c>
      <c r="AD391" s="9">
        <v>479.45161290322579</v>
      </c>
      <c r="AE391" s="9">
        <f t="shared" si="135"/>
        <v>69.495487913218312</v>
      </c>
      <c r="AF391" s="69">
        <f t="shared" si="137"/>
        <v>0.46</v>
      </c>
      <c r="AG391" s="70">
        <f t="shared" si="138"/>
        <v>218.73</v>
      </c>
      <c r="AH391" s="71">
        <f t="shared" si="139"/>
        <v>0.5207857142857143</v>
      </c>
      <c r="AI391" s="72">
        <f t="shared" si="140"/>
        <v>343.62</v>
      </c>
      <c r="AJ391" s="71">
        <f t="shared" si="141"/>
        <v>0.65451428571428572</v>
      </c>
      <c r="AK391" s="93">
        <f t="shared" si="142"/>
        <v>4581.6000000000004</v>
      </c>
    </row>
    <row r="392" spans="1:37" x14ac:dyDescent="0.2">
      <c r="A392" s="7" t="s">
        <v>30</v>
      </c>
      <c r="B392" s="8">
        <v>20397</v>
      </c>
      <c r="C392" s="8">
        <v>680</v>
      </c>
      <c r="D392" s="8">
        <v>345</v>
      </c>
      <c r="E392" s="8">
        <v>33</v>
      </c>
      <c r="F392" s="43">
        <f t="shared" si="132"/>
        <v>0.90434782608695652</v>
      </c>
      <c r="G392" s="8">
        <v>423</v>
      </c>
      <c r="H392" s="8">
        <v>22</v>
      </c>
      <c r="I392" s="43">
        <f t="shared" si="136"/>
        <v>0.94799054373522462</v>
      </c>
      <c r="J392" s="8">
        <v>830</v>
      </c>
      <c r="K392" s="8">
        <v>91</v>
      </c>
      <c r="L392" s="43">
        <f t="shared" si="133"/>
        <v>0.89036144578313248</v>
      </c>
      <c r="M392" s="34">
        <v>7.8</v>
      </c>
      <c r="N392" s="34">
        <v>7</v>
      </c>
      <c r="O392" s="8">
        <v>1582</v>
      </c>
      <c r="P392" s="8">
        <v>928</v>
      </c>
      <c r="Q392" s="38">
        <v>114.6</v>
      </c>
      <c r="R392" s="38">
        <v>9.8000000000000007</v>
      </c>
      <c r="S392" s="42">
        <v>1.1000000000000001</v>
      </c>
      <c r="T392" s="42">
        <v>1.04</v>
      </c>
      <c r="U392" s="42">
        <v>125.2</v>
      </c>
      <c r="V392" s="42">
        <v>19.8</v>
      </c>
      <c r="W392" s="42"/>
      <c r="X392" s="34">
        <v>10.3</v>
      </c>
      <c r="Y392" s="34">
        <v>6.5</v>
      </c>
      <c r="Z392" s="34"/>
      <c r="AA392" s="8">
        <v>22332</v>
      </c>
      <c r="AB392" s="9">
        <f t="shared" si="134"/>
        <v>1.094866892190028</v>
      </c>
      <c r="AC392" s="8">
        <v>12253</v>
      </c>
      <c r="AD392" s="9">
        <v>408.43333333333334</v>
      </c>
      <c r="AE392" s="9">
        <f t="shared" si="135"/>
        <v>60.072559690150513</v>
      </c>
      <c r="AF392" s="69">
        <f t="shared" si="137"/>
        <v>0.45333333333333331</v>
      </c>
      <c r="AG392" s="70">
        <f t="shared" si="138"/>
        <v>234.6</v>
      </c>
      <c r="AH392" s="71">
        <f t="shared" si="139"/>
        <v>0.55857142857142861</v>
      </c>
      <c r="AI392" s="72">
        <f t="shared" si="140"/>
        <v>287.64</v>
      </c>
      <c r="AJ392" s="71">
        <f t="shared" si="141"/>
        <v>0.54788571428571431</v>
      </c>
      <c r="AK392" s="93">
        <f t="shared" si="142"/>
        <v>3835.2</v>
      </c>
    </row>
    <row r="393" spans="1:37" x14ac:dyDescent="0.2">
      <c r="A393" s="7" t="s">
        <v>31</v>
      </c>
      <c r="B393" s="8">
        <v>21293</v>
      </c>
      <c r="C393" s="8">
        <v>687</v>
      </c>
      <c r="D393" s="8">
        <v>254</v>
      </c>
      <c r="E393" s="8">
        <v>29</v>
      </c>
      <c r="F393" s="43">
        <f t="shared" si="132"/>
        <v>0.88582677165354329</v>
      </c>
      <c r="G393" s="8">
        <v>364</v>
      </c>
      <c r="H393" s="8">
        <v>23</v>
      </c>
      <c r="I393" s="43">
        <f t="shared" si="136"/>
        <v>0.93681318681318682</v>
      </c>
      <c r="J393" s="8">
        <v>731</v>
      </c>
      <c r="K393" s="8">
        <v>105</v>
      </c>
      <c r="L393" s="43">
        <f t="shared" si="133"/>
        <v>0.85636114911080707</v>
      </c>
      <c r="M393" s="34">
        <v>7.6</v>
      </c>
      <c r="N393" s="34">
        <v>7.1</v>
      </c>
      <c r="O393" s="8">
        <v>1628</v>
      </c>
      <c r="P393" s="8">
        <v>1031</v>
      </c>
      <c r="Q393" s="38">
        <v>83.1</v>
      </c>
      <c r="R393" s="38">
        <v>11.3</v>
      </c>
      <c r="S393" s="42">
        <v>1.1000000000000001</v>
      </c>
      <c r="T393" s="42">
        <v>0.6</v>
      </c>
      <c r="U393" s="42">
        <v>97.2</v>
      </c>
      <c r="V393" s="42">
        <v>22.1</v>
      </c>
      <c r="W393" s="42"/>
      <c r="X393" s="34">
        <v>9</v>
      </c>
      <c r="Y393" s="34">
        <v>7.3</v>
      </c>
      <c r="Z393" s="34"/>
      <c r="AA393" s="8">
        <v>21999</v>
      </c>
      <c r="AB393" s="9">
        <f t="shared" si="134"/>
        <v>1.0331564363875452</v>
      </c>
      <c r="AC393" s="8">
        <v>9136</v>
      </c>
      <c r="AD393" s="9">
        <v>294.70967741935482</v>
      </c>
      <c r="AE393" s="9">
        <f t="shared" si="135"/>
        <v>42.906119381956515</v>
      </c>
      <c r="AF393" s="69">
        <f t="shared" si="137"/>
        <v>0.45800000000000002</v>
      </c>
      <c r="AG393" s="70">
        <f t="shared" si="138"/>
        <v>174.49799999999999</v>
      </c>
      <c r="AH393" s="71">
        <f t="shared" si="139"/>
        <v>0.41547142857142855</v>
      </c>
      <c r="AI393" s="72">
        <f t="shared" si="140"/>
        <v>250.06800000000001</v>
      </c>
      <c r="AJ393" s="71">
        <f t="shared" si="141"/>
        <v>0.47632000000000002</v>
      </c>
      <c r="AK393" s="93">
        <f t="shared" si="142"/>
        <v>3334.24</v>
      </c>
    </row>
    <row r="394" spans="1:37" x14ac:dyDescent="0.2">
      <c r="A394" s="7" t="s">
        <v>32</v>
      </c>
      <c r="B394" s="8">
        <v>21444</v>
      </c>
      <c r="C394" s="8">
        <v>715</v>
      </c>
      <c r="D394" s="8">
        <v>260</v>
      </c>
      <c r="E394" s="8">
        <v>24</v>
      </c>
      <c r="F394" s="43">
        <f t="shared" si="132"/>
        <v>0.90769230769230769</v>
      </c>
      <c r="G394" s="8">
        <v>355</v>
      </c>
      <c r="H394" s="8">
        <v>24</v>
      </c>
      <c r="I394" s="43">
        <f t="shared" si="136"/>
        <v>0.93239436619718308</v>
      </c>
      <c r="J394" s="8">
        <v>678</v>
      </c>
      <c r="K394" s="8">
        <v>79</v>
      </c>
      <c r="L394" s="43">
        <f t="shared" si="133"/>
        <v>0.88348082595870203</v>
      </c>
      <c r="M394" s="34">
        <v>7.8</v>
      </c>
      <c r="N394" s="34">
        <v>7.2</v>
      </c>
      <c r="O394" s="8">
        <v>1504</v>
      </c>
      <c r="P394" s="8">
        <v>972</v>
      </c>
      <c r="Q394" s="38">
        <v>89.7</v>
      </c>
      <c r="R394" s="38">
        <v>12.4</v>
      </c>
      <c r="S394" s="42">
        <v>0.9</v>
      </c>
      <c r="T394" s="42">
        <v>0.48</v>
      </c>
      <c r="U394" s="42">
        <v>104.2</v>
      </c>
      <c r="V394" s="42">
        <v>20</v>
      </c>
      <c r="W394" s="42"/>
      <c r="X394" s="34">
        <v>9.4</v>
      </c>
      <c r="Y394" s="34">
        <v>5.9</v>
      </c>
      <c r="Z394" s="34"/>
      <c r="AA394" s="8">
        <v>21305</v>
      </c>
      <c r="AB394" s="9">
        <f t="shared" si="134"/>
        <v>0.9935180003730647</v>
      </c>
      <c r="AC394" s="8">
        <v>18956</v>
      </c>
      <c r="AD394" s="9">
        <v>631.86666666666667</v>
      </c>
      <c r="AE394" s="9">
        <f t="shared" si="135"/>
        <v>88.397686998694269</v>
      </c>
      <c r="AF394" s="69">
        <f t="shared" si="137"/>
        <v>0.47666666666666668</v>
      </c>
      <c r="AG394" s="70">
        <f t="shared" si="138"/>
        <v>185.9</v>
      </c>
      <c r="AH394" s="71">
        <f t="shared" si="139"/>
        <v>0.44261904761904763</v>
      </c>
      <c r="AI394" s="72">
        <f t="shared" si="140"/>
        <v>253.82499999999999</v>
      </c>
      <c r="AJ394" s="71">
        <f t="shared" si="141"/>
        <v>0.48347619047619045</v>
      </c>
      <c r="AK394" s="93">
        <f t="shared" si="142"/>
        <v>3384.3333333333335</v>
      </c>
    </row>
    <row r="395" spans="1:37" x14ac:dyDescent="0.2">
      <c r="A395" s="7" t="s">
        <v>33</v>
      </c>
      <c r="B395" s="8">
        <v>19758</v>
      </c>
      <c r="C395" s="8">
        <v>637</v>
      </c>
      <c r="D395" s="8">
        <v>348</v>
      </c>
      <c r="E395" s="8">
        <v>17</v>
      </c>
      <c r="F395" s="43">
        <f t="shared" si="132"/>
        <v>0.95114942528735635</v>
      </c>
      <c r="G395" s="8">
        <v>438</v>
      </c>
      <c r="H395" s="8">
        <v>24</v>
      </c>
      <c r="I395" s="43">
        <f t="shared" si="136"/>
        <v>0.9452054794520548</v>
      </c>
      <c r="J395" s="8">
        <v>821</v>
      </c>
      <c r="K395" s="8">
        <v>71</v>
      </c>
      <c r="L395" s="43">
        <f t="shared" si="133"/>
        <v>0.91352009744214369</v>
      </c>
      <c r="M395" s="34">
        <v>7.6</v>
      </c>
      <c r="N395" s="34">
        <v>7</v>
      </c>
      <c r="O395" s="8">
        <v>1700</v>
      </c>
      <c r="P395" s="8">
        <v>1181</v>
      </c>
      <c r="Q395" s="38">
        <v>100.4</v>
      </c>
      <c r="R395" s="38">
        <v>22.2</v>
      </c>
      <c r="S395" s="42">
        <v>1</v>
      </c>
      <c r="T395" s="42">
        <v>1.4</v>
      </c>
      <c r="U395" s="42">
        <v>113.3</v>
      </c>
      <c r="V395" s="42">
        <v>30.1</v>
      </c>
      <c r="W395" s="42"/>
      <c r="X395" s="34">
        <v>10.6</v>
      </c>
      <c r="Y395" s="34">
        <v>7.5</v>
      </c>
      <c r="Z395" s="34"/>
      <c r="AA395" s="8">
        <v>20026</v>
      </c>
      <c r="AB395" s="9">
        <f t="shared" si="134"/>
        <v>1.0135641259236765</v>
      </c>
      <c r="AC395" s="8">
        <v>18273</v>
      </c>
      <c r="AD395" s="9">
        <v>589.45161290322585</v>
      </c>
      <c r="AE395" s="9">
        <f t="shared" si="135"/>
        <v>92.484057090798657</v>
      </c>
      <c r="AF395" s="69">
        <f t="shared" si="137"/>
        <v>0.42466666666666669</v>
      </c>
      <c r="AG395" s="70">
        <f t="shared" si="138"/>
        <v>221.67599999999999</v>
      </c>
      <c r="AH395" s="71">
        <f t="shared" si="139"/>
        <v>0.52779999999999994</v>
      </c>
      <c r="AI395" s="72">
        <f t="shared" si="140"/>
        <v>279.00599999999997</v>
      </c>
      <c r="AJ395" s="71">
        <f t="shared" si="141"/>
        <v>0.53143999999999991</v>
      </c>
      <c r="AK395" s="93">
        <f t="shared" si="142"/>
        <v>3720.0800000000004</v>
      </c>
    </row>
    <row r="396" spans="1:37" x14ac:dyDescent="0.2">
      <c r="A396" s="7" t="s">
        <v>34</v>
      </c>
      <c r="B396" s="8">
        <v>20882</v>
      </c>
      <c r="C396" s="8">
        <v>674</v>
      </c>
      <c r="D396" s="8">
        <v>395</v>
      </c>
      <c r="E396" s="8">
        <v>8</v>
      </c>
      <c r="F396" s="43">
        <f t="shared" si="132"/>
        <v>0.97974683544303798</v>
      </c>
      <c r="G396" s="8">
        <v>424</v>
      </c>
      <c r="H396" s="8">
        <v>18</v>
      </c>
      <c r="I396" s="43">
        <f t="shared" si="136"/>
        <v>0.95754716981132071</v>
      </c>
      <c r="J396" s="8">
        <v>861</v>
      </c>
      <c r="K396" s="8">
        <v>49</v>
      </c>
      <c r="L396" s="43">
        <f t="shared" si="133"/>
        <v>0.94308943089430897</v>
      </c>
      <c r="M396" s="34">
        <v>7.3</v>
      </c>
      <c r="N396" s="34">
        <v>7.1</v>
      </c>
      <c r="O396" s="8">
        <v>1628</v>
      </c>
      <c r="P396" s="8">
        <v>1111</v>
      </c>
      <c r="Q396" s="38">
        <v>93.8</v>
      </c>
      <c r="R396" s="38">
        <v>19.600000000000001</v>
      </c>
      <c r="S396" s="42">
        <v>0.99866666666666659</v>
      </c>
      <c r="T396" s="42">
        <v>5.6977777777777776</v>
      </c>
      <c r="U396" s="42">
        <v>109</v>
      </c>
      <c r="V396" s="42">
        <v>35.6</v>
      </c>
      <c r="W396" s="42"/>
      <c r="X396" s="34">
        <v>10.3</v>
      </c>
      <c r="Y396" s="34">
        <v>6.3</v>
      </c>
      <c r="Z396" s="34"/>
      <c r="AA396" s="8">
        <v>20963</v>
      </c>
      <c r="AB396" s="9">
        <f t="shared" si="134"/>
        <v>1.0038789387989657</v>
      </c>
      <c r="AC396" s="8">
        <v>15551</v>
      </c>
      <c r="AD396" s="9">
        <v>501.64516129032256</v>
      </c>
      <c r="AE396" s="9">
        <f t="shared" si="135"/>
        <v>74.470836126807782</v>
      </c>
      <c r="AF396" s="69">
        <f t="shared" si="137"/>
        <v>0.44933333333333331</v>
      </c>
      <c r="AG396" s="70">
        <f t="shared" si="138"/>
        <v>266.23</v>
      </c>
      <c r="AH396" s="71">
        <f t="shared" si="139"/>
        <v>0.63388095238095243</v>
      </c>
      <c r="AI396" s="72">
        <f t="shared" si="140"/>
        <v>285.77600000000001</v>
      </c>
      <c r="AJ396" s="71">
        <f t="shared" si="141"/>
        <v>0.54433523809523809</v>
      </c>
      <c r="AK396" s="93">
        <f t="shared" si="142"/>
        <v>3810.3466666666668</v>
      </c>
    </row>
    <row r="397" spans="1:37" x14ac:dyDescent="0.2">
      <c r="A397" s="7" t="s">
        <v>35</v>
      </c>
      <c r="B397" s="8">
        <v>21540</v>
      </c>
      <c r="C397" s="8">
        <v>718</v>
      </c>
      <c r="D397" s="8">
        <v>285</v>
      </c>
      <c r="E397" s="8">
        <v>8</v>
      </c>
      <c r="F397" s="43">
        <f t="shared" si="132"/>
        <v>0.97192982456140353</v>
      </c>
      <c r="G397" s="8">
        <v>401</v>
      </c>
      <c r="H397" s="8">
        <v>16</v>
      </c>
      <c r="I397" s="43">
        <f t="shared" si="136"/>
        <v>0.96009975062344144</v>
      </c>
      <c r="J397" s="8">
        <v>711</v>
      </c>
      <c r="K397" s="8">
        <v>45</v>
      </c>
      <c r="L397" s="43">
        <f t="shared" si="133"/>
        <v>0.93670886075949367</v>
      </c>
      <c r="M397" s="34">
        <v>7.6</v>
      </c>
      <c r="N397" s="34">
        <v>7.1</v>
      </c>
      <c r="O397" s="8">
        <v>1772</v>
      </c>
      <c r="P397" s="8">
        <v>1178</v>
      </c>
      <c r="Q397" s="38">
        <v>91.7</v>
      </c>
      <c r="R397" s="38">
        <v>15.4</v>
      </c>
      <c r="S397" s="42">
        <v>0.99962499999999999</v>
      </c>
      <c r="T397" s="42">
        <v>5.6625000000000005</v>
      </c>
      <c r="U397" s="42">
        <v>115.5</v>
      </c>
      <c r="V397" s="42">
        <v>29.6</v>
      </c>
      <c r="W397" s="42"/>
      <c r="X397" s="34">
        <v>11.1</v>
      </c>
      <c r="Y397" s="34">
        <v>5.8</v>
      </c>
      <c r="Z397" s="34"/>
      <c r="AA397" s="8">
        <v>18613</v>
      </c>
      <c r="AB397" s="9">
        <f t="shared" si="134"/>
        <v>0.86411327762302692</v>
      </c>
      <c r="AC397" s="8">
        <v>12855</v>
      </c>
      <c r="AD397" s="9">
        <v>429</v>
      </c>
      <c r="AE397" s="9">
        <f t="shared" si="135"/>
        <v>59.67966573816156</v>
      </c>
      <c r="AF397" s="69">
        <f t="shared" si="137"/>
        <v>0.47866666666666668</v>
      </c>
      <c r="AG397" s="70">
        <f t="shared" si="138"/>
        <v>204.63</v>
      </c>
      <c r="AH397" s="71">
        <f t="shared" si="139"/>
        <v>0.48721428571428571</v>
      </c>
      <c r="AI397" s="72">
        <f t="shared" si="140"/>
        <v>287.91800000000001</v>
      </c>
      <c r="AJ397" s="71">
        <f t="shared" si="141"/>
        <v>0.54841523809523807</v>
      </c>
      <c r="AK397" s="93">
        <f t="shared" si="142"/>
        <v>3838.9066666666668</v>
      </c>
    </row>
    <row r="398" spans="1:37" x14ac:dyDescent="0.2">
      <c r="A398" s="7" t="s">
        <v>36</v>
      </c>
      <c r="B398" s="8">
        <v>27851</v>
      </c>
      <c r="C398" s="8">
        <v>898</v>
      </c>
      <c r="D398" s="8">
        <v>290</v>
      </c>
      <c r="E398" s="8">
        <v>5</v>
      </c>
      <c r="F398" s="43">
        <f t="shared" si="132"/>
        <v>0.98275862068965514</v>
      </c>
      <c r="G398" s="8">
        <v>401</v>
      </c>
      <c r="H398" s="8">
        <v>12</v>
      </c>
      <c r="I398" s="43">
        <f t="shared" si="136"/>
        <v>0.97007481296758102</v>
      </c>
      <c r="J398" s="8">
        <v>779</v>
      </c>
      <c r="K398" s="8">
        <v>40</v>
      </c>
      <c r="L398" s="43">
        <f t="shared" si="133"/>
        <v>0.94865211810012839</v>
      </c>
      <c r="M398" s="34">
        <v>7.9</v>
      </c>
      <c r="N398" s="34">
        <v>7.2</v>
      </c>
      <c r="O398" s="8">
        <v>1628</v>
      </c>
      <c r="P398" s="8">
        <v>960</v>
      </c>
      <c r="Q398" s="38">
        <v>98</v>
      </c>
      <c r="R398" s="38">
        <v>11.8</v>
      </c>
      <c r="S398" s="42">
        <v>0.7</v>
      </c>
      <c r="T398" s="42">
        <v>9.1199999999999992</v>
      </c>
      <c r="U398" s="42">
        <v>113.1</v>
      </c>
      <c r="V398" s="42">
        <v>32.1</v>
      </c>
      <c r="W398" s="42"/>
      <c r="X398" s="34">
        <v>9.5</v>
      </c>
      <c r="Y398" s="34">
        <v>4.7</v>
      </c>
      <c r="Z398" s="34"/>
      <c r="AA398" s="8">
        <v>19949</v>
      </c>
      <c r="AB398" s="9">
        <f t="shared" si="134"/>
        <v>0.7162758967362034</v>
      </c>
      <c r="AC398" s="8">
        <v>10962</v>
      </c>
      <c r="AD398" s="9">
        <v>353.61290322580646</v>
      </c>
      <c r="AE398" s="9">
        <f t="shared" si="135"/>
        <v>39.359448493770422</v>
      </c>
      <c r="AF398" s="69">
        <f t="shared" si="137"/>
        <v>0.59866666666666668</v>
      </c>
      <c r="AG398" s="70">
        <f t="shared" si="138"/>
        <v>260.42</v>
      </c>
      <c r="AH398" s="71">
        <f t="shared" si="139"/>
        <v>0.62004761904761907</v>
      </c>
      <c r="AI398" s="72">
        <f t="shared" si="140"/>
        <v>360.09800000000001</v>
      </c>
      <c r="AJ398" s="71">
        <f t="shared" si="141"/>
        <v>0.68590095238095239</v>
      </c>
      <c r="AK398" s="93">
        <f t="shared" si="142"/>
        <v>4801.3066666666673</v>
      </c>
    </row>
    <row r="399" spans="1:37" x14ac:dyDescent="0.2">
      <c r="A399" s="7" t="s">
        <v>37</v>
      </c>
      <c r="B399" s="8">
        <v>28124</v>
      </c>
      <c r="C399" s="8">
        <v>937</v>
      </c>
      <c r="D399" s="8">
        <v>288</v>
      </c>
      <c r="E399" s="8">
        <v>12</v>
      </c>
      <c r="F399" s="43">
        <f t="shared" si="132"/>
        <v>0.95833333333333337</v>
      </c>
      <c r="G399" s="8">
        <v>385</v>
      </c>
      <c r="H399" s="8">
        <v>18</v>
      </c>
      <c r="I399" s="43">
        <f t="shared" si="136"/>
        <v>0.95324675324675323</v>
      </c>
      <c r="J399" s="8">
        <v>746</v>
      </c>
      <c r="K399" s="8">
        <v>39</v>
      </c>
      <c r="L399" s="43">
        <f t="shared" si="133"/>
        <v>0.94772117962466484</v>
      </c>
      <c r="M399" s="34">
        <v>7.9</v>
      </c>
      <c r="N399" s="34">
        <v>7.3</v>
      </c>
      <c r="O399" s="8">
        <v>1532</v>
      </c>
      <c r="P399" s="8">
        <v>858</v>
      </c>
      <c r="Q399" s="38">
        <v>91.7</v>
      </c>
      <c r="R399" s="38">
        <v>3.9</v>
      </c>
      <c r="S399" s="42">
        <v>0.7</v>
      </c>
      <c r="T399" s="42">
        <v>13</v>
      </c>
      <c r="U399" s="42">
        <v>105.7</v>
      </c>
      <c r="V399" s="42">
        <v>24</v>
      </c>
      <c r="W399" s="42"/>
      <c r="X399" s="34">
        <v>9.5</v>
      </c>
      <c r="Y399" s="34">
        <v>3.6</v>
      </c>
      <c r="Z399" s="34"/>
      <c r="AA399" s="8">
        <v>17913</v>
      </c>
      <c r="AB399" s="9">
        <f t="shared" si="134"/>
        <v>0.63692931304224154</v>
      </c>
      <c r="AC399" s="8">
        <v>18</v>
      </c>
      <c r="AD399" s="9">
        <v>0.6</v>
      </c>
      <c r="AE399" s="9">
        <f t="shared" si="135"/>
        <v>6.4002275636467071E-2</v>
      </c>
      <c r="AF399" s="69">
        <f t="shared" si="137"/>
        <v>0.6246666666666667</v>
      </c>
      <c r="AG399" s="70">
        <f t="shared" si="138"/>
        <v>269.85599999999999</v>
      </c>
      <c r="AH399" s="71">
        <f t="shared" si="139"/>
        <v>0.6425142857142857</v>
      </c>
      <c r="AI399" s="72">
        <f t="shared" si="140"/>
        <v>360.745</v>
      </c>
      <c r="AJ399" s="71">
        <f t="shared" si="141"/>
        <v>0.68713333333333337</v>
      </c>
      <c r="AK399" s="93">
        <f t="shared" si="142"/>
        <v>4809.9333333333334</v>
      </c>
    </row>
    <row r="400" spans="1:37" ht="13.5" thickBot="1" x14ac:dyDescent="0.25">
      <c r="A400" s="7" t="s">
        <v>38</v>
      </c>
      <c r="B400" s="8">
        <v>23632</v>
      </c>
      <c r="C400" s="8">
        <v>762</v>
      </c>
      <c r="D400" s="8">
        <v>377</v>
      </c>
      <c r="E400" s="8">
        <v>10</v>
      </c>
      <c r="F400" s="43">
        <f t="shared" si="132"/>
        <v>0.97347480106100792</v>
      </c>
      <c r="G400" s="8">
        <v>363</v>
      </c>
      <c r="H400" s="8">
        <v>17</v>
      </c>
      <c r="I400" s="43">
        <f t="shared" si="136"/>
        <v>0.95316804407713496</v>
      </c>
      <c r="J400" s="8">
        <v>781</v>
      </c>
      <c r="K400" s="8">
        <v>54</v>
      </c>
      <c r="L400" s="43">
        <f t="shared" si="133"/>
        <v>0.93085787451984636</v>
      </c>
      <c r="M400" s="34">
        <v>8.0500000000000007</v>
      </c>
      <c r="N400" s="34">
        <v>7.55</v>
      </c>
      <c r="O400" s="8">
        <v>1586</v>
      </c>
      <c r="P400" s="8">
        <v>979</v>
      </c>
      <c r="Q400" s="38">
        <v>100</v>
      </c>
      <c r="R400" s="38">
        <v>5.8</v>
      </c>
      <c r="S400" s="42">
        <v>0.8</v>
      </c>
      <c r="T400" s="42">
        <v>10.7</v>
      </c>
      <c r="U400" s="42">
        <v>118.1</v>
      </c>
      <c r="V400" s="42">
        <v>28.6</v>
      </c>
      <c r="W400" s="42"/>
      <c r="X400" s="34">
        <v>10.6</v>
      </c>
      <c r="Y400" s="34">
        <v>5.3</v>
      </c>
      <c r="Z400" s="34"/>
      <c r="AA400" s="8">
        <v>21290</v>
      </c>
      <c r="AB400" s="9">
        <f t="shared" si="134"/>
        <v>0.90089708869329721</v>
      </c>
      <c r="AC400" s="8">
        <v>7</v>
      </c>
      <c r="AD400" s="9">
        <v>0.22580645161290322</v>
      </c>
      <c r="AE400" s="9">
        <f t="shared" si="135"/>
        <v>2.9620853080568721E-2</v>
      </c>
      <c r="AF400" s="69">
        <f t="shared" si="137"/>
        <v>0.50800000000000001</v>
      </c>
      <c r="AG400" s="70">
        <f t="shared" si="138"/>
        <v>287.274</v>
      </c>
      <c r="AH400" s="71">
        <f t="shared" si="139"/>
        <v>0.68398571428571431</v>
      </c>
      <c r="AI400" s="72">
        <f t="shared" si="140"/>
        <v>276.60599999999999</v>
      </c>
      <c r="AJ400" s="71">
        <f t="shared" si="141"/>
        <v>0.52686857142857146</v>
      </c>
      <c r="AK400" s="93">
        <f t="shared" si="142"/>
        <v>3688.0800000000004</v>
      </c>
    </row>
    <row r="401" spans="1:38" ht="14.25" thickTop="1" thickBot="1" x14ac:dyDescent="0.25">
      <c r="A401" s="10" t="s">
        <v>141</v>
      </c>
      <c r="B401" s="37">
        <f>SUM(B389:B400)</f>
        <v>283346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31"/>
      <c r="N401" s="31"/>
      <c r="O401" s="31"/>
      <c r="P401" s="31"/>
      <c r="Q401" s="11"/>
      <c r="R401" s="11"/>
      <c r="S401" s="11"/>
      <c r="T401" s="11"/>
      <c r="U401" s="11"/>
      <c r="V401" s="11"/>
      <c r="W401" s="11"/>
      <c r="X401" s="39"/>
      <c r="Y401" s="39"/>
      <c r="Z401" s="39"/>
      <c r="AA401" s="37">
        <f>SUM(AA389:AA400)</f>
        <v>246709</v>
      </c>
      <c r="AB401" s="31">
        <f>SUM(AB389:AB400)</f>
        <v>10.701239750121744</v>
      </c>
      <c r="AC401" s="11">
        <f>SUM(AC389:AC400)</f>
        <v>139101</v>
      </c>
      <c r="AD401" s="31">
        <f>SUM(AD389:AD400)</f>
        <v>4582.3930875576043</v>
      </c>
      <c r="AE401" s="31"/>
      <c r="AF401" s="73"/>
      <c r="AG401" s="74"/>
      <c r="AH401" s="75"/>
      <c r="AI401" s="76"/>
      <c r="AJ401" s="75"/>
      <c r="AK401" s="89"/>
    </row>
    <row r="402" spans="1:38" ht="14.25" thickTop="1" thickBot="1" x14ac:dyDescent="0.25">
      <c r="A402" s="23" t="s">
        <v>142</v>
      </c>
      <c r="B402" s="14">
        <f t="shared" ref="B402:K402" si="143">AVERAGE(B389:B400)</f>
        <v>23612.166666666668</v>
      </c>
      <c r="C402" s="14">
        <f t="shared" si="143"/>
        <v>777.5</v>
      </c>
      <c r="D402" s="14">
        <f t="shared" si="143"/>
        <v>313.33333333333331</v>
      </c>
      <c r="E402" s="14">
        <f t="shared" si="143"/>
        <v>16.666666666666668</v>
      </c>
      <c r="F402" s="44">
        <f>AVERAGE(F389:F400)</f>
        <v>0.94501231909528938</v>
      </c>
      <c r="G402" s="14">
        <f>AVERAGE(G389:G400)</f>
        <v>405.08333333333331</v>
      </c>
      <c r="H402" s="14">
        <f>AVERAGE(H389:H400)</f>
        <v>18.916666666666668</v>
      </c>
      <c r="I402" s="44">
        <f>AVERAGE(I389:I400)</f>
        <v>0.95301466809599944</v>
      </c>
      <c r="J402" s="14">
        <f t="shared" si="143"/>
        <v>774.16666666666663</v>
      </c>
      <c r="K402" s="14">
        <f t="shared" si="143"/>
        <v>63.75</v>
      </c>
      <c r="L402" s="44">
        <f>AVERAGE(L389:L400)</f>
        <v>0.9172582888391676</v>
      </c>
      <c r="M402" s="19">
        <f t="shared" ref="M402:P402" si="144">AVERAGE(M389:M400)</f>
        <v>7.7958333333333334</v>
      </c>
      <c r="N402" s="19">
        <f t="shared" si="144"/>
        <v>7.1541666666666659</v>
      </c>
      <c r="O402" s="19">
        <f t="shared" si="144"/>
        <v>1610</v>
      </c>
      <c r="P402" s="19">
        <f t="shared" si="144"/>
        <v>1000.8333333333334</v>
      </c>
      <c r="Q402" s="14">
        <f>AVERAGE(Q389:Q400)</f>
        <v>95.066666666666663</v>
      </c>
      <c r="R402" s="14">
        <f>AVERAGE(R389:R400)</f>
        <v>10.883333333333333</v>
      </c>
      <c r="S402" s="14"/>
      <c r="T402" s="14"/>
      <c r="U402" s="14">
        <f>AVERAGE(U389:U400)</f>
        <v>112.21666666666665</v>
      </c>
      <c r="V402" s="14">
        <f>AVERAGE(V389:V400)</f>
        <v>25.466666666666669</v>
      </c>
      <c r="W402" s="14"/>
      <c r="X402" s="40">
        <f t="shared" ref="X402:Y402" si="145">AVERAGE(X389:X400)</f>
        <v>10.408333333333331</v>
      </c>
      <c r="Y402" s="40">
        <f t="shared" si="145"/>
        <v>5.6583333333333341</v>
      </c>
      <c r="Z402" s="40"/>
      <c r="AA402" s="14">
        <f>AVERAGE(AA389:AA400)</f>
        <v>20559.083333333332</v>
      </c>
      <c r="AB402" s="19">
        <f>AVERAGE(AB389:AB400)</f>
        <v>0.891769979176812</v>
      </c>
      <c r="AC402" s="14">
        <f>AVERAGE(AC389:AC400)</f>
        <v>11591.75</v>
      </c>
      <c r="AD402" s="14">
        <f>AVERAGE(AD389:AD400)</f>
        <v>381.86609062980034</v>
      </c>
      <c r="AE402" s="14">
        <f>AVERAGE(AE389:AE400)</f>
        <v>51.633431159241745</v>
      </c>
      <c r="AF402" s="77">
        <f t="shared" ref="AF402" si="146">C402/$C$2</f>
        <v>0.51833333333333331</v>
      </c>
      <c r="AG402" s="78">
        <f t="shared" ref="AG402" si="147">(C402*D402)/1000</f>
        <v>243.61666666666665</v>
      </c>
      <c r="AH402" s="79">
        <f t="shared" si="139"/>
        <v>0.58003968253968252</v>
      </c>
      <c r="AI402" s="80">
        <f t="shared" ref="AI402" si="148">(C402*G402)/1000</f>
        <v>314.95229166666661</v>
      </c>
      <c r="AJ402" s="79">
        <f t="shared" si="141"/>
        <v>0.59990912698412691</v>
      </c>
      <c r="AK402" s="90">
        <f>AVERAGE(AK389:AK400)</f>
        <v>4185.1455555555558</v>
      </c>
    </row>
    <row r="403" spans="1:38" ht="13.5" thickTop="1" x14ac:dyDescent="0.2"/>
    <row r="404" spans="1:38" ht="13.5" thickBot="1" x14ac:dyDescent="0.25"/>
    <row r="405" spans="1:38" ht="13.5" thickTop="1" x14ac:dyDescent="0.2">
      <c r="A405" s="28" t="s">
        <v>5</v>
      </c>
      <c r="B405" s="20" t="s">
        <v>6</v>
      </c>
      <c r="C405" s="20" t="s">
        <v>6</v>
      </c>
      <c r="D405" s="20" t="s">
        <v>45</v>
      </c>
      <c r="E405" s="20" t="s">
        <v>8</v>
      </c>
      <c r="F405" s="35" t="s">
        <v>2</v>
      </c>
      <c r="G405" s="20" t="s">
        <v>9</v>
      </c>
      <c r="H405" s="20" t="s">
        <v>10</v>
      </c>
      <c r="I405" s="35" t="s">
        <v>3</v>
      </c>
      <c r="J405" s="20" t="s">
        <v>11</v>
      </c>
      <c r="K405" s="20" t="s">
        <v>12</v>
      </c>
      <c r="L405" s="35" t="s">
        <v>13</v>
      </c>
      <c r="M405" s="20" t="s">
        <v>65</v>
      </c>
      <c r="N405" s="20" t="s">
        <v>66</v>
      </c>
      <c r="O405" s="20" t="s">
        <v>67</v>
      </c>
      <c r="P405" s="20" t="s">
        <v>68</v>
      </c>
      <c r="Q405" s="20" t="s">
        <v>106</v>
      </c>
      <c r="R405" s="20" t="s">
        <v>107</v>
      </c>
      <c r="S405" s="20" t="s">
        <v>132</v>
      </c>
      <c r="T405" s="20" t="s">
        <v>133</v>
      </c>
      <c r="U405" s="20" t="s">
        <v>138</v>
      </c>
      <c r="V405" s="20" t="s">
        <v>139</v>
      </c>
      <c r="W405" s="20"/>
      <c r="X405" s="20" t="s">
        <v>110</v>
      </c>
      <c r="Y405" s="20" t="s">
        <v>111</v>
      </c>
      <c r="Z405" s="20"/>
      <c r="AA405" s="29" t="s">
        <v>54</v>
      </c>
      <c r="AB405" s="29" t="s">
        <v>17</v>
      </c>
      <c r="AC405" s="29" t="s">
        <v>112</v>
      </c>
      <c r="AD405" s="29" t="s">
        <v>112</v>
      </c>
      <c r="AE405" s="29" t="s">
        <v>113</v>
      </c>
      <c r="AF405" s="61" t="s">
        <v>114</v>
      </c>
      <c r="AG405" s="62" t="s">
        <v>115</v>
      </c>
      <c r="AH405" s="63" t="s">
        <v>116</v>
      </c>
      <c r="AI405" s="64" t="s">
        <v>114</v>
      </c>
      <c r="AJ405" s="63" t="s">
        <v>114</v>
      </c>
      <c r="AK405" s="61" t="s">
        <v>165</v>
      </c>
    </row>
    <row r="406" spans="1:38" ht="13.5" thickBot="1" x14ac:dyDescent="0.25">
      <c r="A406" s="26" t="s">
        <v>143</v>
      </c>
      <c r="B406" s="21" t="s">
        <v>20</v>
      </c>
      <c r="C406" s="22" t="s">
        <v>21</v>
      </c>
      <c r="D406" s="21" t="s">
        <v>47</v>
      </c>
      <c r="E406" s="21" t="s">
        <v>47</v>
      </c>
      <c r="F406" s="36" t="s">
        <v>70</v>
      </c>
      <c r="G406" s="21" t="s">
        <v>47</v>
      </c>
      <c r="H406" s="21" t="s">
        <v>47</v>
      </c>
      <c r="I406" s="36" t="s">
        <v>70</v>
      </c>
      <c r="J406" s="21" t="s">
        <v>47</v>
      </c>
      <c r="K406" s="21" t="s">
        <v>47</v>
      </c>
      <c r="L406" s="36" t="s">
        <v>70</v>
      </c>
      <c r="M406" s="21"/>
      <c r="N406" s="21"/>
      <c r="O406" s="21"/>
      <c r="P406" s="21"/>
      <c r="Q406" s="21"/>
      <c r="R406" s="21"/>
      <c r="S406" s="21" t="s">
        <v>135</v>
      </c>
      <c r="T406" s="21" t="s">
        <v>135</v>
      </c>
      <c r="U406" s="21"/>
      <c r="V406" s="21"/>
      <c r="W406" s="21"/>
      <c r="X406" s="21"/>
      <c r="Y406" s="21"/>
      <c r="Z406" s="21"/>
      <c r="AA406" s="22" t="s">
        <v>58</v>
      </c>
      <c r="AB406" s="22" t="s">
        <v>25</v>
      </c>
      <c r="AC406" s="22" t="s">
        <v>118</v>
      </c>
      <c r="AD406" s="22" t="s">
        <v>119</v>
      </c>
      <c r="AE406" s="22" t="s">
        <v>70</v>
      </c>
      <c r="AF406" s="65" t="s">
        <v>6</v>
      </c>
      <c r="AG406" s="66" t="s">
        <v>120</v>
      </c>
      <c r="AH406" s="67" t="s">
        <v>121</v>
      </c>
      <c r="AI406" s="68" t="s">
        <v>122</v>
      </c>
      <c r="AJ406" s="67" t="s">
        <v>123</v>
      </c>
      <c r="AK406" s="92" t="s">
        <v>166</v>
      </c>
    </row>
    <row r="407" spans="1:38" ht="13.5" thickTop="1" x14ac:dyDescent="0.2">
      <c r="A407" s="7" t="s">
        <v>27</v>
      </c>
      <c r="B407" s="8">
        <v>24572</v>
      </c>
      <c r="C407" s="8">
        <v>793</v>
      </c>
      <c r="D407" s="8">
        <v>358</v>
      </c>
      <c r="E407" s="8">
        <v>8</v>
      </c>
      <c r="F407" s="43">
        <v>0.98</v>
      </c>
      <c r="G407" s="8">
        <v>430</v>
      </c>
      <c r="H407" s="8">
        <v>15</v>
      </c>
      <c r="I407" s="43">
        <v>0.97</v>
      </c>
      <c r="J407" s="8">
        <v>835</v>
      </c>
      <c r="K407" s="8">
        <v>54</v>
      </c>
      <c r="L407" s="43">
        <v>0.93</v>
      </c>
      <c r="M407" s="34">
        <v>7.76</v>
      </c>
      <c r="N407" s="34">
        <v>7.49</v>
      </c>
      <c r="O407" s="8">
        <v>1302</v>
      </c>
      <c r="P407" s="8">
        <v>995</v>
      </c>
      <c r="Q407" s="38">
        <v>94</v>
      </c>
      <c r="R407" s="38">
        <v>7.3</v>
      </c>
      <c r="S407" s="42">
        <v>0.78400000000000003</v>
      </c>
      <c r="T407" s="42">
        <v>14.01</v>
      </c>
      <c r="U407" s="42">
        <v>106.2</v>
      </c>
      <c r="V407" s="42">
        <v>31.2</v>
      </c>
      <c r="W407" s="42"/>
      <c r="X407" s="34">
        <v>9.6</v>
      </c>
      <c r="Y407" s="34">
        <v>5.6</v>
      </c>
      <c r="Z407" s="34"/>
      <c r="AA407" s="8">
        <v>22604</v>
      </c>
      <c r="AB407" s="9">
        <f t="shared" ref="AB407:AB418" si="149">AA407/B407</f>
        <v>0.91990883932931788</v>
      </c>
      <c r="AC407" s="8">
        <v>8</v>
      </c>
      <c r="AD407" s="9">
        <v>0</v>
      </c>
      <c r="AE407" s="9">
        <f t="shared" ref="AE407:AE418" si="150">AC407*100/B407</f>
        <v>3.2557382386456127E-2</v>
      </c>
      <c r="AF407" s="69">
        <f>C407/$C$2</f>
        <v>0.52866666666666662</v>
      </c>
      <c r="AG407" s="70">
        <f>(C407*D407)/1000</f>
        <v>283.89400000000001</v>
      </c>
      <c r="AH407" s="71">
        <f>(AG407)/$E$3</f>
        <v>0.67593809523809523</v>
      </c>
      <c r="AI407" s="72">
        <f>(C407*G407)/1000</f>
        <v>340.99</v>
      </c>
      <c r="AJ407" s="71">
        <f>(AI407)/$G$3</f>
        <v>0.64950476190476192</v>
      </c>
      <c r="AK407" s="93">
        <f>(0.8*C407*G407)/60</f>
        <v>4546.5333333333347</v>
      </c>
    </row>
    <row r="408" spans="1:38" x14ac:dyDescent="0.2">
      <c r="A408" s="7" t="s">
        <v>28</v>
      </c>
      <c r="B408" s="8">
        <v>21019</v>
      </c>
      <c r="C408" s="8">
        <v>751</v>
      </c>
      <c r="D408" s="8">
        <v>309</v>
      </c>
      <c r="E408" s="8">
        <v>9</v>
      </c>
      <c r="F408" s="43">
        <v>0.97</v>
      </c>
      <c r="G408" s="8">
        <v>369</v>
      </c>
      <c r="H408" s="8">
        <v>17</v>
      </c>
      <c r="I408" s="43">
        <v>0.95</v>
      </c>
      <c r="J408" s="8">
        <v>739</v>
      </c>
      <c r="K408" s="8">
        <v>62</v>
      </c>
      <c r="L408" s="43">
        <v>0.92</v>
      </c>
      <c r="M408" s="34">
        <v>7.5510000000000002</v>
      </c>
      <c r="N408" s="34">
        <v>7.47</v>
      </c>
      <c r="O408" s="8">
        <v>1993.875</v>
      </c>
      <c r="P408" s="8">
        <v>1305.75</v>
      </c>
      <c r="Q408" s="38">
        <v>113.125</v>
      </c>
      <c r="R408" s="38">
        <v>9.9700000000000006</v>
      </c>
      <c r="S408" s="42">
        <v>0.47</v>
      </c>
      <c r="T408" s="42">
        <v>3.8279999999999998</v>
      </c>
      <c r="U408" s="42">
        <v>124.9</v>
      </c>
      <c r="V408" s="42">
        <v>31.3</v>
      </c>
      <c r="W408" s="42"/>
      <c r="X408" s="34">
        <v>10.079000000000001</v>
      </c>
      <c r="Y408" s="34">
        <v>5.3159999999999998</v>
      </c>
      <c r="Z408" s="34"/>
      <c r="AA408" s="8">
        <v>16978</v>
      </c>
      <c r="AB408" s="9">
        <f t="shared" si="149"/>
        <v>0.80774537323374085</v>
      </c>
      <c r="AC408" s="8">
        <v>3269</v>
      </c>
      <c r="AD408" s="45">
        <v>117</v>
      </c>
      <c r="AE408" s="9">
        <f t="shared" si="150"/>
        <v>15.552595270945336</v>
      </c>
      <c r="AF408" s="69">
        <f t="shared" ref="AF408:AF418" si="151">C408/$C$2</f>
        <v>0.5006666666666667</v>
      </c>
      <c r="AG408" s="70">
        <f t="shared" ref="AG408:AG418" si="152">(C408*D408)/1000</f>
        <v>232.059</v>
      </c>
      <c r="AH408" s="71">
        <f t="shared" ref="AH408:AH420" si="153">(AG408)/$E$3</f>
        <v>0.55252142857142861</v>
      </c>
      <c r="AI408" s="72">
        <f t="shared" ref="AI408:AI418" si="154">(C408*G408)/1000</f>
        <v>277.11900000000003</v>
      </c>
      <c r="AJ408" s="71">
        <f t="shared" ref="AJ408:AJ420" si="155">(AI408)/$G$3</f>
        <v>0.52784571428571436</v>
      </c>
      <c r="AK408" s="93">
        <f t="shared" ref="AK408:AK418" si="156">(0.8*C408*G408)/60</f>
        <v>3694.92</v>
      </c>
    </row>
    <row r="409" spans="1:38" x14ac:dyDescent="0.2">
      <c r="A409" s="7" t="s">
        <v>29</v>
      </c>
      <c r="B409" s="8">
        <v>31519</v>
      </c>
      <c r="C409" s="8">
        <v>1017</v>
      </c>
      <c r="D409" s="8">
        <v>297</v>
      </c>
      <c r="E409" s="8">
        <v>23</v>
      </c>
      <c r="F409" s="43">
        <v>0.92</v>
      </c>
      <c r="G409" s="8">
        <v>370</v>
      </c>
      <c r="H409" s="8">
        <v>20</v>
      </c>
      <c r="I409" s="43">
        <v>0.94</v>
      </c>
      <c r="J409" s="8">
        <v>708</v>
      </c>
      <c r="K409" s="8">
        <v>76</v>
      </c>
      <c r="L409" s="43">
        <v>0.89</v>
      </c>
      <c r="M409" s="34">
        <v>7.7969999999999997</v>
      </c>
      <c r="N409" s="34">
        <v>7.2759999999999998</v>
      </c>
      <c r="O409" s="8">
        <v>1383.5709999999999</v>
      </c>
      <c r="P409" s="8">
        <v>986.57100000000003</v>
      </c>
      <c r="Q409" s="38">
        <v>79</v>
      </c>
      <c r="R409" s="38">
        <v>13.1</v>
      </c>
      <c r="S409" s="42">
        <v>0.72099999999999997</v>
      </c>
      <c r="T409" s="42">
        <v>0.80800000000000005</v>
      </c>
      <c r="U409" s="42">
        <v>85.2</v>
      </c>
      <c r="V409" s="42">
        <v>20.100000000000001</v>
      </c>
      <c r="W409" s="42"/>
      <c r="X409" s="34">
        <v>8.5</v>
      </c>
      <c r="Y409" s="34">
        <v>5</v>
      </c>
      <c r="Z409" s="34"/>
      <c r="AA409" s="8">
        <v>18395</v>
      </c>
      <c r="AB409" s="9">
        <f t="shared" si="149"/>
        <v>0.5836162314794251</v>
      </c>
      <c r="AC409" s="8">
        <v>12973</v>
      </c>
      <c r="AD409" s="45">
        <v>418</v>
      </c>
      <c r="AE409" s="9">
        <f t="shared" si="150"/>
        <v>41.159300739236649</v>
      </c>
      <c r="AF409" s="69">
        <f t="shared" si="151"/>
        <v>0.67800000000000005</v>
      </c>
      <c r="AG409" s="70">
        <f t="shared" si="152"/>
        <v>302.04899999999998</v>
      </c>
      <c r="AH409" s="71">
        <f t="shared" si="153"/>
        <v>0.7191642857142857</v>
      </c>
      <c r="AI409" s="72">
        <f t="shared" si="154"/>
        <v>376.29</v>
      </c>
      <c r="AJ409" s="71">
        <f t="shared" si="155"/>
        <v>0.71674285714285724</v>
      </c>
      <c r="AK409" s="93">
        <f t="shared" si="156"/>
        <v>5017.2</v>
      </c>
    </row>
    <row r="410" spans="1:38" x14ac:dyDescent="0.2">
      <c r="A410" s="7" t="s">
        <v>30</v>
      </c>
      <c r="B410" s="8">
        <v>30045</v>
      </c>
      <c r="C410" s="8">
        <v>1002</v>
      </c>
      <c r="D410" s="8">
        <v>234</v>
      </c>
      <c r="E410" s="8">
        <v>34</v>
      </c>
      <c r="F410" s="43">
        <v>0.86</v>
      </c>
      <c r="G410" s="8">
        <v>298</v>
      </c>
      <c r="H410" s="8">
        <v>22</v>
      </c>
      <c r="I410" s="43">
        <v>0.92</v>
      </c>
      <c r="J410" s="8">
        <v>567</v>
      </c>
      <c r="K410" s="8">
        <v>90</v>
      </c>
      <c r="L410" s="43">
        <v>0.84</v>
      </c>
      <c r="M410" s="34">
        <v>7.6719999999999997</v>
      </c>
      <c r="N410" s="34">
        <v>7.1639999999999997</v>
      </c>
      <c r="O410" s="8">
        <v>1419.8889999999999</v>
      </c>
      <c r="P410" s="8">
        <v>940.77800000000002</v>
      </c>
      <c r="Q410" s="38">
        <v>75.5</v>
      </c>
      <c r="R410" s="38">
        <v>12.9</v>
      </c>
      <c r="S410" s="42">
        <v>0.77900000000000003</v>
      </c>
      <c r="T410" s="42">
        <v>1.032</v>
      </c>
      <c r="U410" s="42">
        <v>83.4</v>
      </c>
      <c r="V410" s="42">
        <v>20</v>
      </c>
      <c r="W410" s="42"/>
      <c r="X410" s="34">
        <v>8.3000000000000007</v>
      </c>
      <c r="Y410" s="34">
        <v>5.4</v>
      </c>
      <c r="Z410" s="34"/>
      <c r="AA410" s="8">
        <v>17327</v>
      </c>
      <c r="AB410" s="9">
        <f t="shared" si="149"/>
        <v>0.57670161424529875</v>
      </c>
      <c r="AC410" s="8">
        <v>7062</v>
      </c>
      <c r="AD410" s="45">
        <v>235</v>
      </c>
      <c r="AE410" s="9">
        <f t="shared" si="150"/>
        <v>23.504742885671494</v>
      </c>
      <c r="AF410" s="69">
        <f t="shared" si="151"/>
        <v>0.66800000000000004</v>
      </c>
      <c r="AG410" s="70">
        <f t="shared" si="152"/>
        <v>234.46799999999999</v>
      </c>
      <c r="AH410" s="71">
        <f t="shared" si="153"/>
        <v>0.55825714285714279</v>
      </c>
      <c r="AI410" s="72">
        <f t="shared" si="154"/>
        <v>298.596</v>
      </c>
      <c r="AJ410" s="71">
        <f t="shared" si="155"/>
        <v>0.56875428571428577</v>
      </c>
      <c r="AK410" s="93">
        <f t="shared" si="156"/>
        <v>3981.28</v>
      </c>
    </row>
    <row r="411" spans="1:38" x14ac:dyDescent="0.2">
      <c r="A411" s="7" t="s">
        <v>31</v>
      </c>
      <c r="B411" s="8">
        <v>28630</v>
      </c>
      <c r="C411" s="8">
        <v>924</v>
      </c>
      <c r="D411" s="8">
        <v>356</v>
      </c>
      <c r="E411" s="8">
        <v>30</v>
      </c>
      <c r="F411" s="43">
        <v>0.91</v>
      </c>
      <c r="G411" s="8">
        <v>378</v>
      </c>
      <c r="H411" s="8">
        <v>22</v>
      </c>
      <c r="I411" s="43">
        <v>0.94</v>
      </c>
      <c r="J411" s="8">
        <v>764</v>
      </c>
      <c r="K411" s="8">
        <v>86</v>
      </c>
      <c r="L411" s="43">
        <v>0.89</v>
      </c>
      <c r="M411" s="34">
        <v>7.82</v>
      </c>
      <c r="N411" s="34">
        <v>7.1769999999999996</v>
      </c>
      <c r="O411" s="8">
        <v>1462.1110000000001</v>
      </c>
      <c r="P411" s="8">
        <v>913.66700000000003</v>
      </c>
      <c r="Q411" s="38">
        <v>83.5</v>
      </c>
      <c r="R411" s="38">
        <v>10.5</v>
      </c>
      <c r="S411" s="42">
        <v>0.88500000000000001</v>
      </c>
      <c r="T411" s="42">
        <v>0.76100000000000001</v>
      </c>
      <c r="U411" s="42">
        <v>97.1</v>
      </c>
      <c r="V411" s="42">
        <v>15.4</v>
      </c>
      <c r="W411" s="42"/>
      <c r="X411" s="34">
        <v>9.5</v>
      </c>
      <c r="Y411" s="34">
        <v>5.8</v>
      </c>
      <c r="Z411" s="34"/>
      <c r="AA411" s="8">
        <v>20291</v>
      </c>
      <c r="AB411" s="9">
        <f t="shared" si="149"/>
        <v>0.70873209919664693</v>
      </c>
      <c r="AC411" s="8">
        <v>9679</v>
      </c>
      <c r="AD411" s="45">
        <v>312</v>
      </c>
      <c r="AE411" s="9">
        <f t="shared" si="150"/>
        <v>33.807195249738037</v>
      </c>
      <c r="AF411" s="69">
        <f t="shared" si="151"/>
        <v>0.61599999999999999</v>
      </c>
      <c r="AG411" s="70">
        <f t="shared" si="152"/>
        <v>328.94400000000002</v>
      </c>
      <c r="AH411" s="71">
        <f t="shared" si="153"/>
        <v>0.78320000000000001</v>
      </c>
      <c r="AI411" s="72">
        <f t="shared" si="154"/>
        <v>349.27199999999999</v>
      </c>
      <c r="AJ411" s="71">
        <f t="shared" si="155"/>
        <v>0.66527999999999998</v>
      </c>
      <c r="AK411" s="93">
        <f t="shared" si="156"/>
        <v>4656.9600000000009</v>
      </c>
    </row>
    <row r="412" spans="1:38" x14ac:dyDescent="0.2">
      <c r="A412" s="7" t="s">
        <v>32</v>
      </c>
      <c r="B412" s="8">
        <v>31295</v>
      </c>
      <c r="C412" s="8">
        <v>1043</v>
      </c>
      <c r="D412" s="8">
        <v>249</v>
      </c>
      <c r="E412" s="8">
        <v>22</v>
      </c>
      <c r="F412" s="43">
        <v>0.91</v>
      </c>
      <c r="G412" s="8">
        <v>324</v>
      </c>
      <c r="H412" s="8">
        <v>19</v>
      </c>
      <c r="I412" s="43">
        <v>0.94</v>
      </c>
      <c r="J412" s="8">
        <v>657</v>
      </c>
      <c r="K412" s="8">
        <v>73</v>
      </c>
      <c r="L412" s="43">
        <v>0.89</v>
      </c>
      <c r="M412" s="34">
        <v>7.4950000000000001</v>
      </c>
      <c r="N412" s="34">
        <v>7.226</v>
      </c>
      <c r="O412" s="8">
        <v>1384.125</v>
      </c>
      <c r="P412" s="8">
        <v>954.75</v>
      </c>
      <c r="Q412" s="38">
        <v>71.5</v>
      </c>
      <c r="R412" s="38">
        <v>15.5</v>
      </c>
      <c r="S412" s="42">
        <v>1.01</v>
      </c>
      <c r="T412" s="42">
        <v>0.65400000000000003</v>
      </c>
      <c r="U412" s="42">
        <v>85.6</v>
      </c>
      <c r="V412" s="42">
        <v>23.5</v>
      </c>
      <c r="W412" s="42"/>
      <c r="X412" s="34">
        <v>8.3000000000000007</v>
      </c>
      <c r="Y412" s="34">
        <v>6.3</v>
      </c>
      <c r="Z412" s="34"/>
      <c r="AA412" s="8">
        <v>19506</v>
      </c>
      <c r="AB412" s="9">
        <f t="shared" si="149"/>
        <v>0.62329445598338395</v>
      </c>
      <c r="AC412" s="8">
        <v>15394</v>
      </c>
      <c r="AD412" s="45">
        <v>513</v>
      </c>
      <c r="AE412" s="9">
        <f t="shared" si="150"/>
        <v>49.189966448314429</v>
      </c>
      <c r="AF412" s="69">
        <f t="shared" si="151"/>
        <v>0.69533333333333336</v>
      </c>
      <c r="AG412" s="70">
        <f t="shared" si="152"/>
        <v>259.70699999999999</v>
      </c>
      <c r="AH412" s="71">
        <f t="shared" si="153"/>
        <v>0.61834999999999996</v>
      </c>
      <c r="AI412" s="72">
        <f t="shared" si="154"/>
        <v>337.93200000000002</v>
      </c>
      <c r="AJ412" s="71">
        <f t="shared" si="155"/>
        <v>0.64368000000000003</v>
      </c>
      <c r="AK412" s="93">
        <f t="shared" si="156"/>
        <v>4505.76</v>
      </c>
    </row>
    <row r="413" spans="1:38" x14ac:dyDescent="0.2">
      <c r="A413" s="7" t="s">
        <v>33</v>
      </c>
      <c r="B413" s="8">
        <v>25637</v>
      </c>
      <c r="C413" s="8">
        <v>827</v>
      </c>
      <c r="D413" s="8">
        <v>254</v>
      </c>
      <c r="E413" s="8">
        <v>12</v>
      </c>
      <c r="F413" s="43">
        <v>0.95</v>
      </c>
      <c r="G413" s="8">
        <v>316</v>
      </c>
      <c r="H413" s="8">
        <v>18</v>
      </c>
      <c r="I413" s="43">
        <v>0.94</v>
      </c>
      <c r="J413" s="8">
        <v>635</v>
      </c>
      <c r="K413" s="8">
        <v>60</v>
      </c>
      <c r="L413" s="43">
        <v>0.91</v>
      </c>
      <c r="M413" s="34">
        <v>7.3360000000000003</v>
      </c>
      <c r="N413" s="34">
        <v>7.2619999999999996</v>
      </c>
      <c r="O413" s="8">
        <v>1426.8</v>
      </c>
      <c r="P413" s="8">
        <v>1033.7</v>
      </c>
      <c r="Q413" s="38">
        <v>72.8</v>
      </c>
      <c r="R413" s="38">
        <v>17.100000000000001</v>
      </c>
      <c r="S413" s="42">
        <v>0.96499999999999997</v>
      </c>
      <c r="T413" s="42">
        <v>0.96</v>
      </c>
      <c r="U413" s="42">
        <v>85.6</v>
      </c>
      <c r="V413" s="42">
        <v>25.4</v>
      </c>
      <c r="W413" s="42"/>
      <c r="X413" s="34">
        <v>9.5</v>
      </c>
      <c r="Y413" s="34">
        <v>6.6</v>
      </c>
      <c r="Z413" s="34"/>
      <c r="AA413" s="8">
        <v>19037</v>
      </c>
      <c r="AB413" s="9">
        <f t="shared" si="149"/>
        <v>0.74255958185435111</v>
      </c>
      <c r="AC413" s="8">
        <v>16900</v>
      </c>
      <c r="AD413" s="45">
        <v>545</v>
      </c>
      <c r="AE413" s="9">
        <f t="shared" si="150"/>
        <v>65.920349494870692</v>
      </c>
      <c r="AF413" s="69">
        <f t="shared" si="151"/>
        <v>0.55133333333333334</v>
      </c>
      <c r="AG413" s="70">
        <f t="shared" si="152"/>
        <v>210.05799999999999</v>
      </c>
      <c r="AH413" s="71">
        <f t="shared" si="153"/>
        <v>0.50013809523809527</v>
      </c>
      <c r="AI413" s="72">
        <f t="shared" si="154"/>
        <v>261.33199999999999</v>
      </c>
      <c r="AJ413" s="71">
        <f t="shared" si="155"/>
        <v>0.4977752380952381</v>
      </c>
      <c r="AK413" s="93">
        <f t="shared" si="156"/>
        <v>3484.4266666666667</v>
      </c>
    </row>
    <row r="414" spans="1:38" x14ac:dyDescent="0.2">
      <c r="A414" s="7" t="s">
        <v>34</v>
      </c>
      <c r="B414" s="8">
        <v>25288</v>
      </c>
      <c r="C414" s="8">
        <v>816</v>
      </c>
      <c r="D414" s="8">
        <v>285</v>
      </c>
      <c r="E414" s="8">
        <v>12</v>
      </c>
      <c r="F414" s="43">
        <v>0.96</v>
      </c>
      <c r="G414" s="8">
        <v>338</v>
      </c>
      <c r="H414" s="8">
        <v>15</v>
      </c>
      <c r="I414" s="43">
        <v>0.96</v>
      </c>
      <c r="J414" s="8">
        <v>696</v>
      </c>
      <c r="K414" s="8">
        <v>46</v>
      </c>
      <c r="L414" s="43">
        <v>0.93</v>
      </c>
      <c r="M414" s="34">
        <v>7.4909999999999997</v>
      </c>
      <c r="N414" s="34">
        <v>7.3659999999999997</v>
      </c>
      <c r="O414" s="8">
        <v>1520.75</v>
      </c>
      <c r="P414" s="8">
        <v>1092.75</v>
      </c>
      <c r="Q414" s="38">
        <v>73.599999999999994</v>
      </c>
      <c r="R414" s="38">
        <v>19.5</v>
      </c>
      <c r="S414" s="42">
        <v>0.83599999999999997</v>
      </c>
      <c r="T414" s="42">
        <v>4.2699999999999996</v>
      </c>
      <c r="U414" s="42">
        <v>84.1</v>
      </c>
      <c r="V414" s="42">
        <v>30.4</v>
      </c>
      <c r="W414" s="42"/>
      <c r="X414" s="34">
        <v>8.3000000000000007</v>
      </c>
      <c r="Y414" s="34">
        <v>5.9</v>
      </c>
      <c r="Z414" s="34"/>
      <c r="AA414" s="8">
        <v>18130</v>
      </c>
      <c r="AB414" s="9">
        <f t="shared" si="149"/>
        <v>0.71694084150585258</v>
      </c>
      <c r="AC414" s="8">
        <v>15013</v>
      </c>
      <c r="AD414" s="45">
        <v>484</v>
      </c>
      <c r="AE414" s="9">
        <f t="shared" si="150"/>
        <v>59.368079721607089</v>
      </c>
      <c r="AF414" s="69">
        <f t="shared" si="151"/>
        <v>0.54400000000000004</v>
      </c>
      <c r="AG414" s="70">
        <f t="shared" si="152"/>
        <v>232.56</v>
      </c>
      <c r="AH414" s="71">
        <f t="shared" si="153"/>
        <v>0.55371428571428571</v>
      </c>
      <c r="AI414" s="72">
        <f t="shared" si="154"/>
        <v>275.80799999999999</v>
      </c>
      <c r="AJ414" s="71">
        <f t="shared" si="155"/>
        <v>0.52534857142857139</v>
      </c>
      <c r="AK414" s="93">
        <f t="shared" si="156"/>
        <v>3677.4400000000005</v>
      </c>
    </row>
    <row r="415" spans="1:38" x14ac:dyDescent="0.2">
      <c r="A415" s="7" t="s">
        <v>35</v>
      </c>
      <c r="B415" s="8">
        <v>26390</v>
      </c>
      <c r="C415" s="8">
        <v>880</v>
      </c>
      <c r="D415" s="8">
        <v>233</v>
      </c>
      <c r="E415" s="8">
        <v>14</v>
      </c>
      <c r="F415" s="43">
        <v>0.94</v>
      </c>
      <c r="G415" s="8">
        <v>291</v>
      </c>
      <c r="H415" s="8">
        <v>15</v>
      </c>
      <c r="I415" s="43">
        <v>0.95</v>
      </c>
      <c r="J415" s="8">
        <v>604</v>
      </c>
      <c r="K415" s="8">
        <v>46</v>
      </c>
      <c r="L415" s="43">
        <v>0.92</v>
      </c>
      <c r="M415" s="34">
        <v>7.476</v>
      </c>
      <c r="N415" s="34">
        <v>7.3220000000000001</v>
      </c>
      <c r="O415" s="8">
        <v>1506.6669999999999</v>
      </c>
      <c r="P415" s="8">
        <v>986.66700000000003</v>
      </c>
      <c r="Q415" s="38">
        <v>76.2</v>
      </c>
      <c r="R415" s="38">
        <v>13.3</v>
      </c>
      <c r="S415" s="42">
        <v>0.89200000000000002</v>
      </c>
      <c r="T415" s="42">
        <v>3.5529999999999999</v>
      </c>
      <c r="U415" s="42">
        <v>86.3</v>
      </c>
      <c r="V415" s="42">
        <v>25.2</v>
      </c>
      <c r="W415" s="42"/>
      <c r="X415" s="34">
        <v>8.5</v>
      </c>
      <c r="Y415" s="34">
        <v>5.2</v>
      </c>
      <c r="Z415" s="34"/>
      <c r="AA415" s="8">
        <v>16697</v>
      </c>
      <c r="AB415" s="9">
        <f t="shared" si="149"/>
        <v>0.63270178097764307</v>
      </c>
      <c r="AC415" s="8">
        <v>4259</v>
      </c>
      <c r="AD415" s="45">
        <v>142</v>
      </c>
      <c r="AE415" s="9">
        <f t="shared" si="150"/>
        <v>16.138688897309589</v>
      </c>
      <c r="AF415" s="69">
        <f t="shared" si="151"/>
        <v>0.58666666666666667</v>
      </c>
      <c r="AG415" s="70">
        <f t="shared" si="152"/>
        <v>205.04</v>
      </c>
      <c r="AH415" s="71">
        <f t="shared" si="153"/>
        <v>0.48819047619047617</v>
      </c>
      <c r="AI415" s="72">
        <f t="shared" si="154"/>
        <v>256.08</v>
      </c>
      <c r="AJ415" s="71">
        <f t="shared" si="155"/>
        <v>0.48777142857142852</v>
      </c>
      <c r="AK415" s="93">
        <f t="shared" si="156"/>
        <v>3414.4</v>
      </c>
    </row>
    <row r="416" spans="1:38" x14ac:dyDescent="0.2">
      <c r="A416" s="7" t="s">
        <v>36</v>
      </c>
      <c r="B416" s="8">
        <v>25548</v>
      </c>
      <c r="C416" s="8">
        <v>824</v>
      </c>
      <c r="D416" s="8">
        <v>271</v>
      </c>
      <c r="E416" s="8">
        <v>8</v>
      </c>
      <c r="F416" s="43">
        <v>0.97</v>
      </c>
      <c r="G416" s="8">
        <v>316</v>
      </c>
      <c r="H416" s="8">
        <v>13</v>
      </c>
      <c r="I416" s="43">
        <v>0.96</v>
      </c>
      <c r="J416" s="8">
        <v>682</v>
      </c>
      <c r="K416" s="8">
        <v>41</v>
      </c>
      <c r="L416" s="43">
        <v>0.94</v>
      </c>
      <c r="M416" s="34">
        <v>7.7370000000000001</v>
      </c>
      <c r="N416" s="34">
        <v>7.327</v>
      </c>
      <c r="O416" s="8">
        <v>1621.556</v>
      </c>
      <c r="P416" s="8">
        <v>1001.778</v>
      </c>
      <c r="Q416" s="38">
        <v>81.900000000000006</v>
      </c>
      <c r="R416" s="38">
        <v>8.3000000000000007</v>
      </c>
      <c r="S416" s="42">
        <v>0.95099999999999996</v>
      </c>
      <c r="T416" s="42">
        <v>8.2959999999999994</v>
      </c>
      <c r="U416" s="42">
        <v>93.6</v>
      </c>
      <c r="V416" s="42">
        <v>25.2</v>
      </c>
      <c r="W416" s="42"/>
      <c r="X416" s="34">
        <v>9.6</v>
      </c>
      <c r="Y416" s="34">
        <v>4.9000000000000004</v>
      </c>
      <c r="Z416" s="34"/>
      <c r="AA416" s="8">
        <v>18966</v>
      </c>
      <c r="AB416" s="9">
        <f t="shared" si="149"/>
        <v>0.74236730859558475</v>
      </c>
      <c r="AC416" s="46">
        <v>52</v>
      </c>
      <c r="AD416" s="47">
        <v>2</v>
      </c>
      <c r="AE416" s="9">
        <f t="shared" si="150"/>
        <v>0.2035384374510725</v>
      </c>
      <c r="AF416" s="69">
        <f t="shared" si="151"/>
        <v>0.54933333333333334</v>
      </c>
      <c r="AG416" s="70">
        <f t="shared" si="152"/>
        <v>223.304</v>
      </c>
      <c r="AH416" s="71">
        <f t="shared" si="153"/>
        <v>0.53167619047619052</v>
      </c>
      <c r="AI416" s="72">
        <f t="shared" si="154"/>
        <v>260.38400000000001</v>
      </c>
      <c r="AJ416" s="71">
        <f t="shared" si="155"/>
        <v>0.49596952380952386</v>
      </c>
      <c r="AK416" s="93">
        <f t="shared" si="156"/>
        <v>3471.7866666666669</v>
      </c>
      <c r="AL416" s="17"/>
    </row>
    <row r="417" spans="1:38" x14ac:dyDescent="0.2">
      <c r="A417" s="7" t="s">
        <v>37</v>
      </c>
      <c r="B417" s="8">
        <v>22426</v>
      </c>
      <c r="C417" s="8">
        <f>B417/30</f>
        <v>747.5333333333333</v>
      </c>
      <c r="D417" s="8">
        <v>265</v>
      </c>
      <c r="E417" s="8">
        <v>13</v>
      </c>
      <c r="F417" s="43">
        <v>0.95</v>
      </c>
      <c r="G417" s="8">
        <v>325</v>
      </c>
      <c r="H417" s="8">
        <v>18</v>
      </c>
      <c r="I417" s="43">
        <v>0.95</v>
      </c>
      <c r="J417" s="8">
        <v>658</v>
      </c>
      <c r="K417" s="8">
        <v>55</v>
      </c>
      <c r="L417" s="43">
        <v>0.92</v>
      </c>
      <c r="M417" s="34">
        <v>7.734</v>
      </c>
      <c r="N417" s="34">
        <v>7.4550000000000001</v>
      </c>
      <c r="O417" s="8">
        <v>1413.125</v>
      </c>
      <c r="P417" s="8">
        <v>1038.625</v>
      </c>
      <c r="Q417" s="38">
        <v>83.4</v>
      </c>
      <c r="R417" s="38">
        <v>13.5</v>
      </c>
      <c r="S417" s="42">
        <v>0.95699999999999996</v>
      </c>
      <c r="T417" s="42">
        <v>9.4160000000000004</v>
      </c>
      <c r="U417" s="42">
        <v>95.4</v>
      </c>
      <c r="V417" s="42">
        <v>38.4</v>
      </c>
      <c r="W417" s="42"/>
      <c r="X417" s="34">
        <v>9.4</v>
      </c>
      <c r="Y417" s="34">
        <v>5.0999999999999996</v>
      </c>
      <c r="Z417" s="34"/>
      <c r="AA417" s="8">
        <v>16838</v>
      </c>
      <c r="AB417" s="9">
        <f t="shared" si="149"/>
        <v>0.75082493534290551</v>
      </c>
      <c r="AC417" s="8">
        <v>11</v>
      </c>
      <c r="AD417" s="9">
        <v>0</v>
      </c>
      <c r="AE417" s="9">
        <f t="shared" si="150"/>
        <v>4.9050209578168198E-2</v>
      </c>
      <c r="AF417" s="69">
        <f t="shared" si="151"/>
        <v>0.49835555555555555</v>
      </c>
      <c r="AG417" s="70">
        <f t="shared" si="152"/>
        <v>198.09633333333332</v>
      </c>
      <c r="AH417" s="71">
        <f t="shared" si="153"/>
        <v>0.47165793650793647</v>
      </c>
      <c r="AI417" s="72">
        <f t="shared" si="154"/>
        <v>242.94833333333332</v>
      </c>
      <c r="AJ417" s="71">
        <f t="shared" si="155"/>
        <v>0.46275873015873015</v>
      </c>
      <c r="AK417" s="93">
        <f t="shared" si="156"/>
        <v>3239.3111111111111</v>
      </c>
      <c r="AL417" s="17"/>
    </row>
    <row r="418" spans="1:38" ht="13.5" thickBot="1" x14ac:dyDescent="0.25">
      <c r="A418" s="7" t="s">
        <v>38</v>
      </c>
      <c r="B418" s="8">
        <v>22881</v>
      </c>
      <c r="C418" s="8">
        <v>738</v>
      </c>
      <c r="D418" s="8">
        <v>329</v>
      </c>
      <c r="E418" s="8">
        <v>9</v>
      </c>
      <c r="F418" s="43">
        <v>0.97</v>
      </c>
      <c r="G418" s="8">
        <v>388</v>
      </c>
      <c r="H418" s="8">
        <v>14</v>
      </c>
      <c r="I418" s="43">
        <v>0.96</v>
      </c>
      <c r="J418" s="8">
        <v>797</v>
      </c>
      <c r="K418" s="8">
        <v>43</v>
      </c>
      <c r="L418" s="43">
        <v>0.95</v>
      </c>
      <c r="M418" s="34">
        <v>7.89</v>
      </c>
      <c r="N418" s="34">
        <v>7.4580000000000002</v>
      </c>
      <c r="O418" s="8">
        <v>1576.6669999999999</v>
      </c>
      <c r="P418" s="8">
        <v>984.16700000000003</v>
      </c>
      <c r="Q418" s="38">
        <v>100</v>
      </c>
      <c r="R418" s="38">
        <v>14.9</v>
      </c>
      <c r="S418" s="42">
        <v>143.95099999999999</v>
      </c>
      <c r="T418" s="42">
        <v>3.1760000000000002</v>
      </c>
      <c r="U418" s="42">
        <v>110.9</v>
      </c>
      <c r="V418" s="42">
        <v>25.2</v>
      </c>
      <c r="W418" s="42"/>
      <c r="X418" s="34">
        <v>10.1</v>
      </c>
      <c r="Y418" s="34">
        <v>4.4000000000000004</v>
      </c>
      <c r="Z418" s="34"/>
      <c r="AA418" s="8">
        <v>15345</v>
      </c>
      <c r="AB418" s="9">
        <f t="shared" si="149"/>
        <v>0.67064376556968663</v>
      </c>
      <c r="AC418" s="8"/>
      <c r="AD418" s="9"/>
      <c r="AE418" s="9">
        <f t="shared" si="150"/>
        <v>0</v>
      </c>
      <c r="AF418" s="69">
        <f t="shared" si="151"/>
        <v>0.49199999999999999</v>
      </c>
      <c r="AG418" s="70">
        <f t="shared" si="152"/>
        <v>242.80199999999999</v>
      </c>
      <c r="AH418" s="71">
        <f t="shared" si="153"/>
        <v>0.57809999999999995</v>
      </c>
      <c r="AI418" s="72">
        <f t="shared" si="154"/>
        <v>286.34399999999999</v>
      </c>
      <c r="AJ418" s="71">
        <f t="shared" si="155"/>
        <v>0.54541714285714282</v>
      </c>
      <c r="AK418" s="93">
        <f t="shared" si="156"/>
        <v>3817.9199999999996</v>
      </c>
      <c r="AL418" s="17"/>
    </row>
    <row r="419" spans="1:38" ht="14.25" thickTop="1" thickBot="1" x14ac:dyDescent="0.25">
      <c r="A419" s="10" t="s">
        <v>144</v>
      </c>
      <c r="B419" s="37">
        <f>SUM(B407:B418)</f>
        <v>315250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31"/>
      <c r="N419" s="31"/>
      <c r="O419" s="31"/>
      <c r="P419" s="31"/>
      <c r="Q419" s="11"/>
      <c r="R419" s="11"/>
      <c r="S419" s="11"/>
      <c r="T419" s="11"/>
      <c r="U419" s="11"/>
      <c r="V419" s="11"/>
      <c r="W419" s="11"/>
      <c r="X419" s="39"/>
      <c r="Y419" s="39"/>
      <c r="Z419" s="39"/>
      <c r="AA419" s="37">
        <f>SUM(AA407:AA418)</f>
        <v>220114</v>
      </c>
      <c r="AB419" s="31">
        <f>SUM(AB407:AB418)</f>
        <v>8.4760368273138376</v>
      </c>
      <c r="AC419" s="39">
        <f>SUM(AC407:AC418)</f>
        <v>84620</v>
      </c>
      <c r="AD419" s="39">
        <f>SUM(AD407:AD418)</f>
        <v>2768</v>
      </c>
      <c r="AE419" s="31"/>
      <c r="AF419" s="73"/>
      <c r="AG419" s="74"/>
      <c r="AH419" s="75"/>
      <c r="AI419" s="76"/>
      <c r="AJ419" s="75"/>
      <c r="AK419" s="89"/>
    </row>
    <row r="420" spans="1:38" ht="14.25" thickTop="1" thickBot="1" x14ac:dyDescent="0.25">
      <c r="A420" s="23" t="s">
        <v>145</v>
      </c>
      <c r="B420" s="14">
        <f t="shared" ref="B420:Y420" si="157">AVERAGE(B407:B418)</f>
        <v>26270.833333333332</v>
      </c>
      <c r="C420" s="14">
        <f t="shared" si="157"/>
        <v>863.54444444444437</v>
      </c>
      <c r="D420" s="14">
        <f t="shared" si="157"/>
        <v>286.66666666666669</v>
      </c>
      <c r="E420" s="14">
        <f t="shared" si="157"/>
        <v>16.166666666666668</v>
      </c>
      <c r="F420" s="44">
        <f>AVERAGE(F407:F418)</f>
        <v>0.94083333333333341</v>
      </c>
      <c r="G420" s="14">
        <f>AVERAGE(G407:G418)</f>
        <v>345.25</v>
      </c>
      <c r="H420" s="14">
        <f>AVERAGE(H407:H418)</f>
        <v>17.333333333333332</v>
      </c>
      <c r="I420" s="44">
        <f>AVERAGE(I407:I418)</f>
        <v>0.94833333333333325</v>
      </c>
      <c r="J420" s="14">
        <f t="shared" si="157"/>
        <v>695.16666666666663</v>
      </c>
      <c r="K420" s="14">
        <f t="shared" si="157"/>
        <v>61</v>
      </c>
      <c r="L420" s="44">
        <f>AVERAGE(L407:L418)</f>
        <v>0.91083333333333316</v>
      </c>
      <c r="M420" s="19">
        <f t="shared" si="157"/>
        <v>7.6465833333333322</v>
      </c>
      <c r="N420" s="19">
        <f t="shared" si="157"/>
        <v>7.3327499999999999</v>
      </c>
      <c r="O420" s="19">
        <f t="shared" si="157"/>
        <v>1500.9279999999999</v>
      </c>
      <c r="P420" s="19">
        <f t="shared" si="157"/>
        <v>1019.5169166666666</v>
      </c>
      <c r="Q420" s="14">
        <f>AVERAGE(Q407:Q418)</f>
        <v>83.71041666666666</v>
      </c>
      <c r="R420" s="14">
        <f>AVERAGE(R407:R418)</f>
        <v>12.989166666666668</v>
      </c>
      <c r="S420" s="14"/>
      <c r="T420" s="14"/>
      <c r="U420" s="14">
        <f>AVERAGE(U407:U418)</f>
        <v>94.858333333333348</v>
      </c>
      <c r="V420" s="14">
        <f>AVERAGE(V407:V418)</f>
        <v>25.941666666666663</v>
      </c>
      <c r="W420" s="14"/>
      <c r="X420" s="40">
        <f t="shared" si="157"/>
        <v>9.1399166666666662</v>
      </c>
      <c r="Y420" s="40">
        <f t="shared" si="157"/>
        <v>5.4596666666666671</v>
      </c>
      <c r="Z420" s="40"/>
      <c r="AA420" s="14">
        <f>AVERAGE(AA407:AA418)</f>
        <v>18342.833333333332</v>
      </c>
      <c r="AB420" s="19">
        <f>AVERAGE(AB407:AB418)</f>
        <v>0.70633640227615313</v>
      </c>
      <c r="AC420" s="19">
        <f>AVERAGE(AC407:AC418)</f>
        <v>7692.727272727273</v>
      </c>
      <c r="AD420" s="14">
        <f>AVERAGE(AD407:AD418)</f>
        <v>251.63636363636363</v>
      </c>
      <c r="AE420" s="14">
        <f>AVERAGE(AE407:AE418)</f>
        <v>25.410505394759085</v>
      </c>
      <c r="AF420" s="77">
        <f t="shared" ref="AF420" si="158">C420/$C$2</f>
        <v>0.57569629629629626</v>
      </c>
      <c r="AG420" s="78">
        <f t="shared" ref="AG420" si="159">(C420*D420)/1000</f>
        <v>247.54940740740739</v>
      </c>
      <c r="AH420" s="79">
        <f t="shared" si="153"/>
        <v>0.58940335097001761</v>
      </c>
      <c r="AI420" s="80">
        <f t="shared" ref="AI420" si="160">(C420*G420)/1000</f>
        <v>298.1387194444444</v>
      </c>
      <c r="AJ420" s="79">
        <f t="shared" si="155"/>
        <v>0.5678832751322751</v>
      </c>
      <c r="AK420" s="90">
        <f>AVERAGE(AK407:AK418)</f>
        <v>3958.9948148148155</v>
      </c>
    </row>
    <row r="421" spans="1:38" ht="13.5" thickTop="1" x14ac:dyDescent="0.2"/>
    <row r="422" spans="1:38" ht="13.5" thickBot="1" x14ac:dyDescent="0.25"/>
    <row r="423" spans="1:38" ht="13.5" thickTop="1" x14ac:dyDescent="0.2">
      <c r="A423" s="28" t="s">
        <v>5</v>
      </c>
      <c r="B423" s="20" t="s">
        <v>6</v>
      </c>
      <c r="C423" s="20" t="s">
        <v>6</v>
      </c>
      <c r="D423" s="20" t="s">
        <v>45</v>
      </c>
      <c r="E423" s="20" t="s">
        <v>8</v>
      </c>
      <c r="F423" s="35" t="s">
        <v>2</v>
      </c>
      <c r="G423" s="20" t="s">
        <v>9</v>
      </c>
      <c r="H423" s="20" t="s">
        <v>10</v>
      </c>
      <c r="I423" s="35" t="s">
        <v>3</v>
      </c>
      <c r="J423" s="20" t="s">
        <v>11</v>
      </c>
      <c r="K423" s="20" t="s">
        <v>12</v>
      </c>
      <c r="L423" s="35" t="s">
        <v>13</v>
      </c>
      <c r="M423" s="20" t="s">
        <v>65</v>
      </c>
      <c r="N423" s="20" t="s">
        <v>66</v>
      </c>
      <c r="O423" s="20" t="s">
        <v>67</v>
      </c>
      <c r="P423" s="20" t="s">
        <v>68</v>
      </c>
      <c r="Q423" s="20" t="s">
        <v>106</v>
      </c>
      <c r="R423" s="20" t="s">
        <v>107</v>
      </c>
      <c r="S423" s="20" t="s">
        <v>132</v>
      </c>
      <c r="T423" s="20" t="s">
        <v>133</v>
      </c>
      <c r="U423" s="20" t="s">
        <v>138</v>
      </c>
      <c r="V423" s="20" t="s">
        <v>139</v>
      </c>
      <c r="W423" s="20"/>
      <c r="X423" s="20" t="s">
        <v>110</v>
      </c>
      <c r="Y423" s="20" t="s">
        <v>111</v>
      </c>
      <c r="Z423" s="20"/>
      <c r="AA423" s="29" t="s">
        <v>54</v>
      </c>
      <c r="AB423" s="29" t="s">
        <v>17</v>
      </c>
      <c r="AC423" s="29" t="s">
        <v>112</v>
      </c>
      <c r="AD423" s="29" t="s">
        <v>112</v>
      </c>
      <c r="AE423" s="29" t="s">
        <v>113</v>
      </c>
      <c r="AF423" s="61" t="s">
        <v>114</v>
      </c>
      <c r="AG423" s="62" t="s">
        <v>115</v>
      </c>
      <c r="AH423" s="63" t="s">
        <v>116</v>
      </c>
      <c r="AI423" s="64" t="s">
        <v>114</v>
      </c>
      <c r="AJ423" s="63" t="s">
        <v>114</v>
      </c>
      <c r="AK423" s="61" t="s">
        <v>165</v>
      </c>
    </row>
    <row r="424" spans="1:38" ht="13.5" thickBot="1" x14ac:dyDescent="0.25">
      <c r="A424" s="26" t="s">
        <v>146</v>
      </c>
      <c r="B424" s="21" t="s">
        <v>20</v>
      </c>
      <c r="C424" s="22" t="s">
        <v>21</v>
      </c>
      <c r="D424" s="21" t="s">
        <v>47</v>
      </c>
      <c r="E424" s="21" t="s">
        <v>47</v>
      </c>
      <c r="F424" s="36" t="s">
        <v>70</v>
      </c>
      <c r="G424" s="21" t="s">
        <v>47</v>
      </c>
      <c r="H424" s="21" t="s">
        <v>47</v>
      </c>
      <c r="I424" s="36" t="s">
        <v>70</v>
      </c>
      <c r="J424" s="21" t="s">
        <v>47</v>
      </c>
      <c r="K424" s="21" t="s">
        <v>47</v>
      </c>
      <c r="L424" s="36" t="s">
        <v>70</v>
      </c>
      <c r="M424" s="21"/>
      <c r="N424" s="21"/>
      <c r="O424" s="21"/>
      <c r="P424" s="21"/>
      <c r="Q424" s="21"/>
      <c r="R424" s="21"/>
      <c r="S424" s="21" t="s">
        <v>135</v>
      </c>
      <c r="T424" s="21" t="s">
        <v>135</v>
      </c>
      <c r="U424" s="21"/>
      <c r="V424" s="21"/>
      <c r="W424" s="21"/>
      <c r="X424" s="21"/>
      <c r="Y424" s="21"/>
      <c r="Z424" s="21"/>
      <c r="AA424" s="22" t="s">
        <v>58</v>
      </c>
      <c r="AB424" s="22" t="s">
        <v>25</v>
      </c>
      <c r="AC424" s="22" t="s">
        <v>118</v>
      </c>
      <c r="AD424" s="22" t="s">
        <v>119</v>
      </c>
      <c r="AE424" s="22" t="s">
        <v>70</v>
      </c>
      <c r="AF424" s="65" t="s">
        <v>6</v>
      </c>
      <c r="AG424" s="66" t="s">
        <v>120</v>
      </c>
      <c r="AH424" s="67" t="s">
        <v>121</v>
      </c>
      <c r="AI424" s="68" t="s">
        <v>122</v>
      </c>
      <c r="AJ424" s="67" t="s">
        <v>123</v>
      </c>
      <c r="AK424" s="92" t="s">
        <v>166</v>
      </c>
    </row>
    <row r="425" spans="1:38" ht="13.5" thickTop="1" x14ac:dyDescent="0.2">
      <c r="A425" s="7" t="s">
        <v>27</v>
      </c>
      <c r="B425" s="8">
        <v>26801</v>
      </c>
      <c r="C425" s="8">
        <v>865</v>
      </c>
      <c r="D425" s="8">
        <v>314</v>
      </c>
      <c r="E425" s="8">
        <v>9</v>
      </c>
      <c r="F425" s="43">
        <v>0.97</v>
      </c>
      <c r="G425" s="8">
        <v>294</v>
      </c>
      <c r="H425" s="8">
        <v>13</v>
      </c>
      <c r="I425" s="43">
        <v>0.96</v>
      </c>
      <c r="J425" s="8">
        <v>632</v>
      </c>
      <c r="K425" s="8">
        <v>37</v>
      </c>
      <c r="L425" s="43">
        <v>0.94</v>
      </c>
      <c r="M425" s="34">
        <v>7.8479999999999999</v>
      </c>
      <c r="N425" s="34">
        <v>7.3630000000000004</v>
      </c>
      <c r="O425" s="8">
        <v>1342.125</v>
      </c>
      <c r="P425" s="8">
        <v>972.25</v>
      </c>
      <c r="Q425" s="38">
        <v>63.3</v>
      </c>
      <c r="R425" s="38">
        <v>10.6</v>
      </c>
      <c r="S425" s="42">
        <v>0.73</v>
      </c>
      <c r="T425" s="42">
        <v>4.4509999999999996</v>
      </c>
      <c r="U425" s="42">
        <v>73.8</v>
      </c>
      <c r="V425" s="42">
        <v>19.899999999999999</v>
      </c>
      <c r="W425" s="42"/>
      <c r="X425" s="34">
        <v>8</v>
      </c>
      <c r="Y425" s="34">
        <v>4</v>
      </c>
      <c r="Z425" s="34"/>
      <c r="AA425" s="8">
        <v>15711</v>
      </c>
      <c r="AB425" s="9">
        <f t="shared" ref="AB425:AB436" si="161">AA425/B425</f>
        <v>0.58620946979590316</v>
      </c>
      <c r="AC425" s="8">
        <v>82</v>
      </c>
      <c r="AD425" s="9">
        <v>3</v>
      </c>
      <c r="AE425" s="9">
        <f>AC425*100/B425</f>
        <v>0.30595873288310138</v>
      </c>
      <c r="AF425" s="69">
        <f>C425/$C$2</f>
        <v>0.57666666666666666</v>
      </c>
      <c r="AG425" s="70">
        <f>(C425*D425)/1000</f>
        <v>271.61</v>
      </c>
      <c r="AH425" s="71">
        <f>(AG425)/$E$3</f>
        <v>0.64669047619047626</v>
      </c>
      <c r="AI425" s="72">
        <f>(C425*G425)/1000</f>
        <v>254.31</v>
      </c>
      <c r="AJ425" s="71">
        <f>(AI425)/$G$3</f>
        <v>0.4844</v>
      </c>
      <c r="AK425" s="93">
        <f>(0.8*C425*G425)/60</f>
        <v>3390.8</v>
      </c>
    </row>
    <row r="426" spans="1:38" x14ac:dyDescent="0.2">
      <c r="A426" s="7" t="s">
        <v>28</v>
      </c>
      <c r="B426" s="8">
        <v>16560</v>
      </c>
      <c r="C426" s="8">
        <v>571</v>
      </c>
      <c r="D426" s="8">
        <v>369</v>
      </c>
      <c r="E426" s="8">
        <v>11</v>
      </c>
      <c r="F426" s="43">
        <v>0.97</v>
      </c>
      <c r="G426" s="8">
        <v>398</v>
      </c>
      <c r="H426" s="8">
        <v>16</v>
      </c>
      <c r="I426" s="43">
        <v>0.96</v>
      </c>
      <c r="J426" s="8">
        <v>854</v>
      </c>
      <c r="K426" s="8">
        <v>51</v>
      </c>
      <c r="L426" s="43">
        <v>0.94</v>
      </c>
      <c r="M426" s="34">
        <v>7.851</v>
      </c>
      <c r="N426" s="34">
        <v>7.2229999999999999</v>
      </c>
      <c r="O426" s="8">
        <v>1494.625</v>
      </c>
      <c r="P426" s="8">
        <v>984.375</v>
      </c>
      <c r="Q426" s="38">
        <v>101.7</v>
      </c>
      <c r="R426" s="38">
        <v>14.5</v>
      </c>
      <c r="S426" s="42">
        <v>1.0629999999999999</v>
      </c>
      <c r="T426" s="42">
        <v>9.6880000000000006</v>
      </c>
      <c r="U426" s="42">
        <v>113.8</v>
      </c>
      <c r="V426" s="42">
        <v>31.1</v>
      </c>
      <c r="W426" s="42"/>
      <c r="X426" s="34">
        <v>10.8</v>
      </c>
      <c r="Y426" s="34">
        <v>5.7</v>
      </c>
      <c r="Z426" s="34"/>
      <c r="AA426" s="8">
        <v>14936</v>
      </c>
      <c r="AB426" s="9">
        <f t="shared" si="161"/>
        <v>0.90193236714975844</v>
      </c>
      <c r="AC426" s="8" t="s">
        <v>147</v>
      </c>
      <c r="AD426" s="45" t="s">
        <v>147</v>
      </c>
      <c r="AE426" s="9" t="s">
        <v>147</v>
      </c>
      <c r="AF426" s="69">
        <f t="shared" ref="AF426:AF436" si="162">C426/$C$2</f>
        <v>0.38066666666666665</v>
      </c>
      <c r="AG426" s="70">
        <f t="shared" ref="AG426:AG436" si="163">(C426*D426)/1000</f>
        <v>210.69900000000001</v>
      </c>
      <c r="AH426" s="71">
        <f t="shared" ref="AH426:AH438" si="164">(AG426)/$E$3</f>
        <v>0.50166428571428578</v>
      </c>
      <c r="AI426" s="72">
        <f t="shared" ref="AI426:AI436" si="165">(C426*G426)/1000</f>
        <v>227.25800000000001</v>
      </c>
      <c r="AJ426" s="71">
        <f t="shared" ref="AJ426:AJ438" si="166">(AI426)/$G$3</f>
        <v>0.43287238095238095</v>
      </c>
      <c r="AK426" s="93">
        <f t="shared" ref="AK426:AK436" si="167">(0.8*C426*G426)/60</f>
        <v>3030.1066666666666</v>
      </c>
    </row>
    <row r="427" spans="1:38" x14ac:dyDescent="0.2">
      <c r="A427" s="7" t="s">
        <v>29</v>
      </c>
      <c r="B427" s="8">
        <v>25759</v>
      </c>
      <c r="C427" s="8">
        <v>831</v>
      </c>
      <c r="D427" s="8">
        <v>327</v>
      </c>
      <c r="E427" s="8">
        <v>12</v>
      </c>
      <c r="F427" s="43">
        <v>0.96</v>
      </c>
      <c r="G427" s="8">
        <v>313</v>
      </c>
      <c r="H427" s="8">
        <v>18</v>
      </c>
      <c r="I427" s="43">
        <v>0.94</v>
      </c>
      <c r="J427" s="8">
        <v>670</v>
      </c>
      <c r="K427" s="8">
        <v>55</v>
      </c>
      <c r="L427" s="43">
        <v>0.92</v>
      </c>
      <c r="M427" s="34">
        <v>7.907</v>
      </c>
      <c r="N427" s="34">
        <v>7.4889999999999999</v>
      </c>
      <c r="O427" s="8">
        <v>1280.2860000000001</v>
      </c>
      <c r="P427" s="8">
        <v>1020.429</v>
      </c>
      <c r="Q427" s="38">
        <v>56.7</v>
      </c>
      <c r="R427" s="38">
        <v>27</v>
      </c>
      <c r="S427" s="42">
        <v>0.94799999999999995</v>
      </c>
      <c r="T427" s="42">
        <v>8.0559999999999992</v>
      </c>
      <c r="U427" s="42">
        <v>71.8</v>
      </c>
      <c r="V427" s="42">
        <v>41.2</v>
      </c>
      <c r="W427" s="42"/>
      <c r="X427" s="34">
        <v>7.6</v>
      </c>
      <c r="Y427" s="34">
        <v>6.1</v>
      </c>
      <c r="Z427" s="34"/>
      <c r="AA427" s="8">
        <v>15283</v>
      </c>
      <c r="AB427" s="9">
        <f t="shared" si="161"/>
        <v>0.59330719360223616</v>
      </c>
      <c r="AC427" s="8"/>
      <c r="AD427" s="45"/>
      <c r="AE427" s="9" t="s">
        <v>147</v>
      </c>
      <c r="AF427" s="69">
        <f t="shared" si="162"/>
        <v>0.55400000000000005</v>
      </c>
      <c r="AG427" s="70">
        <f t="shared" si="163"/>
        <v>271.73700000000002</v>
      </c>
      <c r="AH427" s="71">
        <f t="shared" si="164"/>
        <v>0.64699285714285715</v>
      </c>
      <c r="AI427" s="72">
        <f t="shared" si="165"/>
        <v>260.10300000000001</v>
      </c>
      <c r="AJ427" s="71">
        <f t="shared" si="166"/>
        <v>0.49543428571428572</v>
      </c>
      <c r="AK427" s="93">
        <f t="shared" si="167"/>
        <v>3468.0400000000004</v>
      </c>
    </row>
    <row r="428" spans="1:38" x14ac:dyDescent="0.2">
      <c r="A428" s="7" t="s">
        <v>30</v>
      </c>
      <c r="B428" s="8">
        <v>22726</v>
      </c>
      <c r="C428" s="8">
        <v>758</v>
      </c>
      <c r="D428" s="8">
        <v>253</v>
      </c>
      <c r="E428" s="8">
        <v>7</v>
      </c>
      <c r="F428" s="43">
        <v>0.97</v>
      </c>
      <c r="G428" s="8">
        <v>301</v>
      </c>
      <c r="H428" s="8">
        <v>12</v>
      </c>
      <c r="I428" s="43">
        <v>0.96</v>
      </c>
      <c r="J428" s="8">
        <v>638</v>
      </c>
      <c r="K428" s="8">
        <v>38</v>
      </c>
      <c r="L428" s="43">
        <v>0.94</v>
      </c>
      <c r="M428" s="34">
        <v>8.0839999999999996</v>
      </c>
      <c r="N428" s="34">
        <v>7.359</v>
      </c>
      <c r="O428" s="8">
        <v>1400.857</v>
      </c>
      <c r="P428" s="8">
        <v>811.28599999999994</v>
      </c>
      <c r="Q428" s="38">
        <v>94.3</v>
      </c>
      <c r="R428" s="38">
        <v>19.3</v>
      </c>
      <c r="S428" s="42">
        <v>0.88400000000000001</v>
      </c>
      <c r="T428" s="42">
        <v>3.8370000000000002</v>
      </c>
      <c r="U428" s="42">
        <v>102.1</v>
      </c>
      <c r="V428" s="42">
        <v>25.5</v>
      </c>
      <c r="W428" s="42"/>
      <c r="X428" s="34">
        <v>9.6</v>
      </c>
      <c r="Y428" s="34">
        <v>4.7</v>
      </c>
      <c r="Z428" s="34"/>
      <c r="AA428" s="8">
        <v>14395</v>
      </c>
      <c r="AB428" s="9">
        <f t="shared" si="161"/>
        <v>0.63341547126639097</v>
      </c>
      <c r="AC428" s="8"/>
      <c r="AD428" s="45"/>
      <c r="AE428" s="9" t="s">
        <v>147</v>
      </c>
      <c r="AF428" s="69">
        <f t="shared" si="162"/>
        <v>0.5053333333333333</v>
      </c>
      <c r="AG428" s="70">
        <f t="shared" si="163"/>
        <v>191.774</v>
      </c>
      <c r="AH428" s="71">
        <f t="shared" si="164"/>
        <v>0.4566047619047619</v>
      </c>
      <c r="AI428" s="72">
        <f t="shared" si="165"/>
        <v>228.15799999999999</v>
      </c>
      <c r="AJ428" s="71">
        <f t="shared" si="166"/>
        <v>0.43458666666666662</v>
      </c>
      <c r="AK428" s="93">
        <f t="shared" si="167"/>
        <v>3042.1066666666666</v>
      </c>
    </row>
    <row r="429" spans="1:38" x14ac:dyDescent="0.2">
      <c r="A429" s="7" t="s">
        <v>31</v>
      </c>
      <c r="B429" s="8">
        <v>23308</v>
      </c>
      <c r="C429" s="8">
        <v>752</v>
      </c>
      <c r="D429" s="8">
        <v>272</v>
      </c>
      <c r="E429" s="8">
        <v>12</v>
      </c>
      <c r="F429" s="43">
        <v>0.96</v>
      </c>
      <c r="G429" s="8">
        <v>322</v>
      </c>
      <c r="H429" s="8">
        <v>15</v>
      </c>
      <c r="I429" s="43">
        <v>0.95</v>
      </c>
      <c r="J429" s="8">
        <v>679</v>
      </c>
      <c r="K429" s="8">
        <v>46</v>
      </c>
      <c r="L429" s="43">
        <v>0.93</v>
      </c>
      <c r="M429" s="34">
        <v>7.6879999999999997</v>
      </c>
      <c r="N429" s="34">
        <v>7.383</v>
      </c>
      <c r="O429" s="8">
        <v>1493.375</v>
      </c>
      <c r="P429" s="8">
        <v>1015.375</v>
      </c>
      <c r="Q429" s="38">
        <v>77.099999999999994</v>
      </c>
      <c r="R429" s="38">
        <v>24.7</v>
      </c>
      <c r="S429" s="42">
        <v>0.95799999999999996</v>
      </c>
      <c r="T429" s="42">
        <v>3.2610000000000001</v>
      </c>
      <c r="U429" s="42">
        <v>84.8</v>
      </c>
      <c r="V429" s="42">
        <v>36.5</v>
      </c>
      <c r="W429" s="42"/>
      <c r="X429" s="34">
        <v>9.6999999999999993</v>
      </c>
      <c r="Y429" s="34">
        <v>5.7</v>
      </c>
      <c r="Z429" s="34"/>
      <c r="AA429" s="8">
        <v>16517</v>
      </c>
      <c r="AB429" s="9">
        <f t="shared" si="161"/>
        <v>0.70864081002230994</v>
      </c>
      <c r="AC429" s="8"/>
      <c r="AD429" s="45"/>
      <c r="AE429" s="9" t="s">
        <v>147</v>
      </c>
      <c r="AF429" s="69">
        <f t="shared" si="162"/>
        <v>0.5013333333333333</v>
      </c>
      <c r="AG429" s="70">
        <f t="shared" si="163"/>
        <v>204.54400000000001</v>
      </c>
      <c r="AH429" s="71">
        <f t="shared" si="164"/>
        <v>0.48700952380952384</v>
      </c>
      <c r="AI429" s="72">
        <f t="shared" si="165"/>
        <v>242.14400000000001</v>
      </c>
      <c r="AJ429" s="71">
        <f t="shared" si="166"/>
        <v>0.46122666666666667</v>
      </c>
      <c r="AK429" s="93">
        <f t="shared" si="167"/>
        <v>3228.586666666667</v>
      </c>
    </row>
    <row r="430" spans="1:38" x14ac:dyDescent="0.2">
      <c r="A430" s="7" t="s">
        <v>32</v>
      </c>
      <c r="B430" s="8">
        <v>26025</v>
      </c>
      <c r="C430" s="8">
        <v>868</v>
      </c>
      <c r="D430" s="8">
        <v>302</v>
      </c>
      <c r="E430" s="8">
        <v>13</v>
      </c>
      <c r="F430" s="43">
        <v>0.96</v>
      </c>
      <c r="G430" s="8">
        <v>361</v>
      </c>
      <c r="H430" s="8">
        <v>14</v>
      </c>
      <c r="I430" s="43">
        <v>0.96</v>
      </c>
      <c r="J430" s="8">
        <v>698</v>
      </c>
      <c r="K430" s="8">
        <v>46</v>
      </c>
      <c r="L430" s="43">
        <v>0.93</v>
      </c>
      <c r="M430" s="34">
        <v>7.399</v>
      </c>
      <c r="N430" s="34">
        <v>7.46</v>
      </c>
      <c r="O430" s="8">
        <v>1378</v>
      </c>
      <c r="P430" s="8">
        <v>991</v>
      </c>
      <c r="Q430" s="38">
        <v>72.2</v>
      </c>
      <c r="R430" s="38">
        <v>25.5</v>
      </c>
      <c r="S430" s="42">
        <v>0.86799999999999999</v>
      </c>
      <c r="T430" s="42">
        <v>1.73</v>
      </c>
      <c r="U430" s="42">
        <v>82.6</v>
      </c>
      <c r="V430" s="42">
        <v>35.200000000000003</v>
      </c>
      <c r="W430" s="42"/>
      <c r="X430" s="34">
        <v>8.3000000000000007</v>
      </c>
      <c r="Y430" s="34">
        <v>5.5</v>
      </c>
      <c r="Z430" s="34"/>
      <c r="AA430" s="8">
        <v>17648</v>
      </c>
      <c r="AB430" s="9">
        <f t="shared" si="161"/>
        <v>0.67811719500480305</v>
      </c>
      <c r="AC430" s="8">
        <v>10243</v>
      </c>
      <c r="AD430" s="45">
        <v>341</v>
      </c>
      <c r="AE430" s="9">
        <f>AC430*100/B430</f>
        <v>39.358309317963496</v>
      </c>
      <c r="AF430" s="69">
        <f t="shared" si="162"/>
        <v>0.57866666666666666</v>
      </c>
      <c r="AG430" s="70">
        <f t="shared" si="163"/>
        <v>262.13600000000002</v>
      </c>
      <c r="AH430" s="71">
        <f t="shared" si="164"/>
        <v>0.62413333333333343</v>
      </c>
      <c r="AI430" s="72">
        <f t="shared" si="165"/>
        <v>313.34800000000001</v>
      </c>
      <c r="AJ430" s="71">
        <f t="shared" si="166"/>
        <v>0.59685333333333335</v>
      </c>
      <c r="AK430" s="93">
        <f t="shared" si="167"/>
        <v>4177.9733333333334</v>
      </c>
    </row>
    <row r="431" spans="1:38" x14ac:dyDescent="0.2">
      <c r="A431" s="7" t="s">
        <v>33</v>
      </c>
      <c r="B431" s="8">
        <v>24519</v>
      </c>
      <c r="C431" s="8">
        <v>791</v>
      </c>
      <c r="D431" s="8">
        <v>277</v>
      </c>
      <c r="E431" s="8">
        <v>7</v>
      </c>
      <c r="F431" s="43">
        <v>0.98</v>
      </c>
      <c r="G431" s="8">
        <v>360</v>
      </c>
      <c r="H431" s="8">
        <v>18</v>
      </c>
      <c r="I431" s="43">
        <v>0.95</v>
      </c>
      <c r="J431" s="8">
        <v>750</v>
      </c>
      <c r="K431" s="8">
        <v>50</v>
      </c>
      <c r="L431" s="43">
        <v>0.93</v>
      </c>
      <c r="M431" s="34">
        <v>7.2859999999999996</v>
      </c>
      <c r="N431" s="34">
        <v>7.3979999999999997</v>
      </c>
      <c r="O431" s="8">
        <v>1736.8</v>
      </c>
      <c r="P431" s="8">
        <v>1153.2</v>
      </c>
      <c r="Q431" s="38">
        <v>74.099999999999994</v>
      </c>
      <c r="R431" s="38">
        <v>23.1</v>
      </c>
      <c r="S431" s="42">
        <v>1.2030000000000001</v>
      </c>
      <c r="T431" s="42">
        <v>2.202</v>
      </c>
      <c r="U431" s="42">
        <v>92.7</v>
      </c>
      <c r="V431" s="42">
        <v>30.6</v>
      </c>
      <c r="W431" s="42"/>
      <c r="X431" s="34">
        <v>10.199999999999999</v>
      </c>
      <c r="Y431" s="34">
        <v>6.2</v>
      </c>
      <c r="Z431" s="34"/>
      <c r="AA431" s="8">
        <v>19900</v>
      </c>
      <c r="AB431" s="9">
        <f t="shared" si="161"/>
        <v>0.81161548187120192</v>
      </c>
      <c r="AC431" s="8">
        <v>11971</v>
      </c>
      <c r="AD431" s="45">
        <v>386</v>
      </c>
      <c r="AE431" s="9">
        <f>AC431*100/B431</f>
        <v>48.823361474774664</v>
      </c>
      <c r="AF431" s="69">
        <f t="shared" si="162"/>
        <v>0.52733333333333332</v>
      </c>
      <c r="AG431" s="70">
        <f t="shared" si="163"/>
        <v>219.107</v>
      </c>
      <c r="AH431" s="71">
        <f t="shared" si="164"/>
        <v>0.52168333333333328</v>
      </c>
      <c r="AI431" s="72">
        <f t="shared" si="165"/>
        <v>284.76</v>
      </c>
      <c r="AJ431" s="71">
        <f t="shared" si="166"/>
        <v>0.54239999999999999</v>
      </c>
      <c r="AK431" s="93">
        <f t="shared" si="167"/>
        <v>3796.8000000000006</v>
      </c>
    </row>
    <row r="432" spans="1:38" x14ac:dyDescent="0.2">
      <c r="A432" s="7" t="s">
        <v>34</v>
      </c>
      <c r="B432" s="8">
        <v>24985</v>
      </c>
      <c r="C432" s="8">
        <v>806</v>
      </c>
      <c r="D432" s="8">
        <v>324</v>
      </c>
      <c r="E432" s="8">
        <v>4</v>
      </c>
      <c r="F432" s="43">
        <v>0.99</v>
      </c>
      <c r="G432" s="8">
        <v>343</v>
      </c>
      <c r="H432" s="8">
        <v>12</v>
      </c>
      <c r="I432" s="43">
        <v>0.97</v>
      </c>
      <c r="J432" s="8">
        <v>772</v>
      </c>
      <c r="K432" s="8">
        <v>43</v>
      </c>
      <c r="L432" s="43">
        <v>0.94</v>
      </c>
      <c r="M432" s="34">
        <v>7.2350000000000003</v>
      </c>
      <c r="N432" s="34">
        <v>7.3929999999999998</v>
      </c>
      <c r="O432" s="8">
        <v>1512.5</v>
      </c>
      <c r="P432" s="8">
        <v>1049</v>
      </c>
      <c r="Q432" s="38">
        <v>80.099999999999994</v>
      </c>
      <c r="R432" s="38">
        <v>21.9</v>
      </c>
      <c r="S432" s="42">
        <v>0.97299999999999998</v>
      </c>
      <c r="T432" s="42">
        <v>3.1150000000000002</v>
      </c>
      <c r="U432" s="42">
        <v>91.7</v>
      </c>
      <c r="V432" s="42">
        <v>31.4</v>
      </c>
      <c r="W432" s="42"/>
      <c r="X432" s="34">
        <v>10.7</v>
      </c>
      <c r="Y432" s="34">
        <v>6</v>
      </c>
      <c r="Z432" s="34"/>
      <c r="AA432" s="8">
        <v>19348</v>
      </c>
      <c r="AB432" s="9">
        <f t="shared" si="161"/>
        <v>0.77438463077846709</v>
      </c>
      <c r="AC432" s="8">
        <v>11246</v>
      </c>
      <c r="AD432" s="45">
        <v>363</v>
      </c>
      <c r="AE432" s="9">
        <f>AC432*100/B432</f>
        <v>45.011006603962379</v>
      </c>
      <c r="AF432" s="69">
        <f t="shared" si="162"/>
        <v>0.53733333333333333</v>
      </c>
      <c r="AG432" s="70">
        <f t="shared" si="163"/>
        <v>261.14400000000001</v>
      </c>
      <c r="AH432" s="71">
        <f t="shared" si="164"/>
        <v>0.62177142857142853</v>
      </c>
      <c r="AI432" s="72">
        <f t="shared" si="165"/>
        <v>276.45800000000003</v>
      </c>
      <c r="AJ432" s="71">
        <f t="shared" si="166"/>
        <v>0.52658666666666676</v>
      </c>
      <c r="AK432" s="93">
        <f t="shared" si="167"/>
        <v>3686.106666666667</v>
      </c>
    </row>
    <row r="433" spans="1:37" x14ac:dyDescent="0.2">
      <c r="A433" s="7" t="s">
        <v>35</v>
      </c>
      <c r="B433" s="8">
        <v>20702</v>
      </c>
      <c r="C433" s="8">
        <v>690</v>
      </c>
      <c r="D433" s="8">
        <v>221</v>
      </c>
      <c r="E433" s="8">
        <v>7</v>
      </c>
      <c r="F433" s="43">
        <v>0.97</v>
      </c>
      <c r="G433" s="8">
        <v>299</v>
      </c>
      <c r="H433" s="8">
        <v>13</v>
      </c>
      <c r="I433" s="43">
        <v>0.96</v>
      </c>
      <c r="J433" s="8">
        <v>601</v>
      </c>
      <c r="K433" s="8">
        <v>42</v>
      </c>
      <c r="L433" s="43">
        <v>0.93</v>
      </c>
      <c r="M433" s="34">
        <v>7.8289999999999997</v>
      </c>
      <c r="N433" s="34">
        <v>7.5229999999999997</v>
      </c>
      <c r="O433" s="8">
        <v>1690.857</v>
      </c>
      <c r="P433" s="8">
        <v>1099.143</v>
      </c>
      <c r="Q433" s="38">
        <v>87</v>
      </c>
      <c r="R433" s="38">
        <v>25.1</v>
      </c>
      <c r="S433" s="42">
        <v>0.871</v>
      </c>
      <c r="T433" s="42">
        <v>6.34</v>
      </c>
      <c r="U433" s="42">
        <v>95.1</v>
      </c>
      <c r="V433" s="42">
        <v>43.1</v>
      </c>
      <c r="W433" s="42"/>
      <c r="X433" s="34">
        <v>9.1999999999999993</v>
      </c>
      <c r="Y433" s="34">
        <v>5.7</v>
      </c>
      <c r="Z433" s="34"/>
      <c r="AA433" s="8">
        <v>18471</v>
      </c>
      <c r="AB433" s="9">
        <f t="shared" si="161"/>
        <v>0.89223263452806489</v>
      </c>
      <c r="AC433" s="8">
        <v>12348</v>
      </c>
      <c r="AD433" s="45">
        <v>412</v>
      </c>
      <c r="AE433" s="9">
        <f>AC433*100/B433</f>
        <v>59.646410974785042</v>
      </c>
      <c r="AF433" s="69">
        <f t="shared" si="162"/>
        <v>0.46</v>
      </c>
      <c r="AG433" s="70">
        <f t="shared" si="163"/>
        <v>152.49</v>
      </c>
      <c r="AH433" s="71">
        <f t="shared" si="164"/>
        <v>0.3630714285714286</v>
      </c>
      <c r="AI433" s="72">
        <f t="shared" si="165"/>
        <v>206.31</v>
      </c>
      <c r="AJ433" s="71">
        <f t="shared" si="166"/>
        <v>0.39297142857142858</v>
      </c>
      <c r="AK433" s="93">
        <f t="shared" si="167"/>
        <v>2750.8</v>
      </c>
    </row>
    <row r="434" spans="1:37" x14ac:dyDescent="0.2">
      <c r="A434" s="7" t="s">
        <v>36</v>
      </c>
      <c r="B434" s="8">
        <v>21036</v>
      </c>
      <c r="C434" s="8">
        <v>679</v>
      </c>
      <c r="D434" s="8">
        <v>249</v>
      </c>
      <c r="E434" s="8">
        <v>10</v>
      </c>
      <c r="F434" s="43">
        <v>0.96</v>
      </c>
      <c r="G434" s="8">
        <v>285</v>
      </c>
      <c r="H434" s="8">
        <v>11</v>
      </c>
      <c r="I434" s="43">
        <v>0.96</v>
      </c>
      <c r="J434" s="8">
        <v>580</v>
      </c>
      <c r="K434" s="8">
        <v>43</v>
      </c>
      <c r="L434" s="43">
        <v>0.93</v>
      </c>
      <c r="M434" s="34">
        <v>7.69</v>
      </c>
      <c r="N434" s="34">
        <v>7.51</v>
      </c>
      <c r="O434" s="8">
        <v>1484</v>
      </c>
      <c r="P434" s="8">
        <v>1088</v>
      </c>
      <c r="Q434" s="38">
        <v>89.8</v>
      </c>
      <c r="R434" s="38">
        <v>18</v>
      </c>
      <c r="S434" s="42">
        <v>0.68600000000000005</v>
      </c>
      <c r="T434" s="42">
        <v>8.1050000000000004</v>
      </c>
      <c r="U434" s="42">
        <v>97.9</v>
      </c>
      <c r="V434" s="42">
        <v>31.2</v>
      </c>
      <c r="W434" s="42"/>
      <c r="X434" s="34">
        <v>8.8000000000000007</v>
      </c>
      <c r="Y434" s="34">
        <v>5.6</v>
      </c>
      <c r="Z434" s="34"/>
      <c r="AA434" s="8">
        <v>19215</v>
      </c>
      <c r="AB434" s="9">
        <f t="shared" si="161"/>
        <v>0.91343411294922994</v>
      </c>
      <c r="AC434" s="8">
        <v>28398</v>
      </c>
      <c r="AD434" s="45">
        <v>916</v>
      </c>
      <c r="AE434" s="9">
        <f>AC434*100/B434</f>
        <v>134.99714774671992</v>
      </c>
      <c r="AF434" s="69">
        <f t="shared" si="162"/>
        <v>0.45266666666666666</v>
      </c>
      <c r="AG434" s="70">
        <f t="shared" si="163"/>
        <v>169.071</v>
      </c>
      <c r="AH434" s="71">
        <f t="shared" si="164"/>
        <v>0.40255000000000002</v>
      </c>
      <c r="AI434" s="72">
        <f t="shared" si="165"/>
        <v>193.51499999999999</v>
      </c>
      <c r="AJ434" s="71">
        <f t="shared" si="166"/>
        <v>0.36859999999999998</v>
      </c>
      <c r="AK434" s="93">
        <f t="shared" si="167"/>
        <v>2580.1999999999998</v>
      </c>
    </row>
    <row r="435" spans="1:37" x14ac:dyDescent="0.2">
      <c r="A435" s="7" t="s">
        <v>37</v>
      </c>
      <c r="B435" s="8">
        <v>24212</v>
      </c>
      <c r="C435" s="8">
        <v>807</v>
      </c>
      <c r="D435" s="8">
        <v>273</v>
      </c>
      <c r="E435" s="8">
        <v>11</v>
      </c>
      <c r="F435" s="43">
        <v>0.96</v>
      </c>
      <c r="G435" s="8">
        <v>349</v>
      </c>
      <c r="H435" s="8">
        <v>14</v>
      </c>
      <c r="I435" s="43">
        <v>0.96</v>
      </c>
      <c r="J435" s="8">
        <v>714</v>
      </c>
      <c r="K435" s="8">
        <v>41</v>
      </c>
      <c r="L435" s="43">
        <v>0.94</v>
      </c>
      <c r="M435" s="34">
        <v>7.6859999999999999</v>
      </c>
      <c r="N435" s="34">
        <v>7.33</v>
      </c>
      <c r="O435" s="8">
        <v>1567</v>
      </c>
      <c r="P435" s="8">
        <v>964.42899999999997</v>
      </c>
      <c r="Q435" s="38">
        <v>91</v>
      </c>
      <c r="R435" s="38">
        <v>5.4</v>
      </c>
      <c r="S435" s="42">
        <v>0.84399999999999997</v>
      </c>
      <c r="T435" s="42">
        <v>11.253</v>
      </c>
      <c r="U435" s="42">
        <v>99.6</v>
      </c>
      <c r="V435" s="42">
        <v>26.4</v>
      </c>
      <c r="W435" s="42"/>
      <c r="X435" s="34">
        <v>9</v>
      </c>
      <c r="Y435" s="34">
        <v>4.4000000000000004</v>
      </c>
      <c r="Z435" s="34"/>
      <c r="AA435" s="8">
        <v>18240</v>
      </c>
      <c r="AB435" s="9">
        <f t="shared" si="161"/>
        <v>0.75334544853791507</v>
      </c>
      <c r="AC435" s="8" t="s">
        <v>147</v>
      </c>
      <c r="AD435" s="45" t="s">
        <v>147</v>
      </c>
      <c r="AE435" s="9" t="s">
        <v>147</v>
      </c>
      <c r="AF435" s="69">
        <f t="shared" si="162"/>
        <v>0.53800000000000003</v>
      </c>
      <c r="AG435" s="70">
        <f t="shared" si="163"/>
        <v>220.31100000000001</v>
      </c>
      <c r="AH435" s="71">
        <f t="shared" si="164"/>
        <v>0.52455000000000007</v>
      </c>
      <c r="AI435" s="72">
        <f t="shared" si="165"/>
        <v>281.64299999999997</v>
      </c>
      <c r="AJ435" s="71">
        <f t="shared" si="166"/>
        <v>0.53646285714285713</v>
      </c>
      <c r="AK435" s="93">
        <f t="shared" si="167"/>
        <v>3755.24</v>
      </c>
    </row>
    <row r="436" spans="1:37" ht="13.5" thickBot="1" x14ac:dyDescent="0.25">
      <c r="A436" s="7" t="s">
        <v>38</v>
      </c>
      <c r="B436" s="8">
        <v>18788</v>
      </c>
      <c r="C436" s="8">
        <v>606</v>
      </c>
      <c r="D436" s="8">
        <v>330</v>
      </c>
      <c r="E436" s="8">
        <v>11</v>
      </c>
      <c r="F436" s="43">
        <v>0.97</v>
      </c>
      <c r="G436" s="8">
        <v>407</v>
      </c>
      <c r="H436" s="8">
        <v>17</v>
      </c>
      <c r="I436" s="43">
        <v>0.96</v>
      </c>
      <c r="J436" s="8">
        <v>800</v>
      </c>
      <c r="K436" s="8">
        <v>48</v>
      </c>
      <c r="L436" s="43">
        <v>0.94</v>
      </c>
      <c r="M436" s="34">
        <v>7.9539999999999997</v>
      </c>
      <c r="N436" s="34">
        <v>7.45</v>
      </c>
      <c r="O436" s="8">
        <v>1697.5709999999999</v>
      </c>
      <c r="P436" s="8">
        <v>1089.2860000000001</v>
      </c>
      <c r="Q436" s="38">
        <v>100.8</v>
      </c>
      <c r="R436" s="38">
        <v>3.8</v>
      </c>
      <c r="S436" s="42">
        <v>0.876</v>
      </c>
      <c r="T436" s="42">
        <v>13.438000000000001</v>
      </c>
      <c r="U436" s="42">
        <v>111.3</v>
      </c>
      <c r="V436" s="42">
        <v>29</v>
      </c>
      <c r="W436" s="42"/>
      <c r="X436" s="34">
        <v>10.7</v>
      </c>
      <c r="Y436" s="34">
        <v>5.2</v>
      </c>
      <c r="Z436" s="34"/>
      <c r="AA436" s="8">
        <v>21134</v>
      </c>
      <c r="AB436" s="9">
        <f t="shared" si="161"/>
        <v>1.1248669363423462</v>
      </c>
      <c r="AC436" s="8" t="s">
        <v>147</v>
      </c>
      <c r="AD436" s="45" t="s">
        <v>147</v>
      </c>
      <c r="AE436" s="9" t="s">
        <v>147</v>
      </c>
      <c r="AF436" s="69">
        <f t="shared" si="162"/>
        <v>0.40400000000000003</v>
      </c>
      <c r="AG436" s="70">
        <f t="shared" si="163"/>
        <v>199.98</v>
      </c>
      <c r="AH436" s="71">
        <f t="shared" si="164"/>
        <v>0.47614285714285715</v>
      </c>
      <c r="AI436" s="72">
        <f t="shared" si="165"/>
        <v>246.642</v>
      </c>
      <c r="AJ436" s="71">
        <f t="shared" si="166"/>
        <v>0.46979428571428572</v>
      </c>
      <c r="AK436" s="93">
        <f t="shared" si="167"/>
        <v>3288.56</v>
      </c>
    </row>
    <row r="437" spans="1:37" ht="14.25" thickTop="1" thickBot="1" x14ac:dyDescent="0.25">
      <c r="A437" s="10" t="s">
        <v>148</v>
      </c>
      <c r="B437" s="37">
        <f>SUM(B425:B436)</f>
        <v>275421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31"/>
      <c r="N437" s="31"/>
      <c r="O437" s="31"/>
      <c r="P437" s="31"/>
      <c r="Q437" s="11"/>
      <c r="R437" s="11"/>
      <c r="S437" s="11"/>
      <c r="T437" s="11"/>
      <c r="U437" s="11"/>
      <c r="V437" s="11"/>
      <c r="W437" s="11"/>
      <c r="X437" s="39"/>
      <c r="Y437" s="39"/>
      <c r="Z437" s="39"/>
      <c r="AA437" s="37">
        <f>SUM(AA425:AA436)</f>
        <v>210798</v>
      </c>
      <c r="AB437" s="31">
        <f>SUM(AB425:AB436)</f>
        <v>9.3715017518486281</v>
      </c>
      <c r="AC437" s="39">
        <f>SUM(AC425:AC436)</f>
        <v>74288</v>
      </c>
      <c r="AD437" s="39">
        <f>SUM(AD425:AD436)</f>
        <v>2421</v>
      </c>
      <c r="AE437" s="31"/>
      <c r="AF437" s="73"/>
      <c r="AG437" s="74"/>
      <c r="AH437" s="75"/>
      <c r="AI437" s="76"/>
      <c r="AJ437" s="75"/>
      <c r="AK437" s="89"/>
    </row>
    <row r="438" spans="1:37" ht="14.25" thickTop="1" thickBot="1" x14ac:dyDescent="0.25">
      <c r="A438" s="23" t="s">
        <v>149</v>
      </c>
      <c r="B438" s="14">
        <f t="shared" ref="B438:Y438" si="168">AVERAGE(B425:B436)</f>
        <v>22951.75</v>
      </c>
      <c r="C438" s="14">
        <f t="shared" si="168"/>
        <v>752</v>
      </c>
      <c r="D438" s="14">
        <f t="shared" si="168"/>
        <v>292.58333333333331</v>
      </c>
      <c r="E438" s="14">
        <f t="shared" si="168"/>
        <v>9.5</v>
      </c>
      <c r="F438" s="44">
        <f>AVERAGE(F425:F436)</f>
        <v>0.9683333333333336</v>
      </c>
      <c r="G438" s="14">
        <f>AVERAGE(G425:G436)</f>
        <v>336</v>
      </c>
      <c r="H438" s="14">
        <f>AVERAGE(H425:H436)</f>
        <v>14.416666666666666</v>
      </c>
      <c r="I438" s="44">
        <f>AVERAGE(I425:I436)</f>
        <v>0.95750000000000013</v>
      </c>
      <c r="J438" s="14">
        <f t="shared" si="168"/>
        <v>699</v>
      </c>
      <c r="K438" s="14">
        <f t="shared" si="168"/>
        <v>45</v>
      </c>
      <c r="L438" s="44">
        <f>AVERAGE(L425:L436)</f>
        <v>0.93416666666666648</v>
      </c>
      <c r="M438" s="19">
        <f t="shared" si="168"/>
        <v>7.704749999999998</v>
      </c>
      <c r="N438" s="19">
        <f t="shared" si="168"/>
        <v>7.4067499999999997</v>
      </c>
      <c r="O438" s="19">
        <f t="shared" si="168"/>
        <v>1506.4996666666666</v>
      </c>
      <c r="P438" s="19">
        <f t="shared" si="168"/>
        <v>1019.8144166666667</v>
      </c>
      <c r="Q438" s="14">
        <f t="shared" ref="Q438:V438" si="169">AVERAGE(Q425:Q436)</f>
        <v>82.341666666666654</v>
      </c>
      <c r="R438" s="14">
        <f t="shared" si="169"/>
        <v>18.241666666666671</v>
      </c>
      <c r="S438" s="14">
        <f t="shared" si="169"/>
        <v>0.90866666666666651</v>
      </c>
      <c r="T438" s="14">
        <f t="shared" si="169"/>
        <v>6.2896666666666681</v>
      </c>
      <c r="U438" s="14">
        <f t="shared" si="169"/>
        <v>93.100000000000009</v>
      </c>
      <c r="V438" s="14">
        <f t="shared" si="169"/>
        <v>31.758333333333329</v>
      </c>
      <c r="W438" s="14"/>
      <c r="X438" s="40">
        <f t="shared" si="168"/>
        <v>9.3833333333333346</v>
      </c>
      <c r="Y438" s="40">
        <f t="shared" si="168"/>
        <v>5.3999999999999995</v>
      </c>
      <c r="Z438" s="40"/>
      <c r="AA438" s="14">
        <f>AVERAGE(AA425:AA436)</f>
        <v>17566.5</v>
      </c>
      <c r="AB438" s="19">
        <f>AVERAGE(AB425:AB436)</f>
        <v>0.78095847932071905</v>
      </c>
      <c r="AC438" s="19">
        <f>AVERAGE(AC425:AC436)</f>
        <v>12381.333333333334</v>
      </c>
      <c r="AD438" s="14">
        <f>AVERAGE(AD425:AD436)</f>
        <v>403.5</v>
      </c>
      <c r="AE438" s="14">
        <f>AVERAGE(AE425:AE436)</f>
        <v>54.69036580851477</v>
      </c>
      <c r="AF438" s="77">
        <f t="shared" ref="AF438" si="170">C438/$C$2</f>
        <v>0.5013333333333333</v>
      </c>
      <c r="AG438" s="78">
        <f t="shared" ref="AG438" si="171">(C438*D438)/1000</f>
        <v>220.02266666666665</v>
      </c>
      <c r="AH438" s="79">
        <f t="shared" si="164"/>
        <v>0.52386349206349203</v>
      </c>
      <c r="AI438" s="80">
        <f t="shared" ref="AI438" si="172">(C438*G438)/1000</f>
        <v>252.672</v>
      </c>
      <c r="AJ438" s="79">
        <f t="shared" si="166"/>
        <v>0.48127999999999999</v>
      </c>
      <c r="AK438" s="90">
        <f>AVERAGE(AK425:AK436)</f>
        <v>3349.6099999999992</v>
      </c>
    </row>
    <row r="439" spans="1:37" ht="13.5" thickTop="1" x14ac:dyDescent="0.2"/>
    <row r="440" spans="1:37" ht="13.5" thickBot="1" x14ac:dyDescent="0.25"/>
    <row r="441" spans="1:37" ht="13.5" thickTop="1" x14ac:dyDescent="0.2">
      <c r="A441" s="28" t="s">
        <v>5</v>
      </c>
      <c r="B441" s="20" t="s">
        <v>6</v>
      </c>
      <c r="C441" s="20" t="s">
        <v>6</v>
      </c>
      <c r="D441" s="20" t="s">
        <v>45</v>
      </c>
      <c r="E441" s="20" t="s">
        <v>8</v>
      </c>
      <c r="F441" s="35" t="s">
        <v>2</v>
      </c>
      <c r="G441" s="20" t="s">
        <v>9</v>
      </c>
      <c r="H441" s="20" t="s">
        <v>10</v>
      </c>
      <c r="I441" s="35" t="s">
        <v>3</v>
      </c>
      <c r="J441" s="20" t="s">
        <v>11</v>
      </c>
      <c r="K441" s="20" t="s">
        <v>12</v>
      </c>
      <c r="L441" s="35" t="s">
        <v>13</v>
      </c>
      <c r="M441" s="20" t="s">
        <v>65</v>
      </c>
      <c r="N441" s="20" t="s">
        <v>66</v>
      </c>
      <c r="O441" s="20" t="s">
        <v>67</v>
      </c>
      <c r="P441" s="20" t="s">
        <v>68</v>
      </c>
      <c r="Q441" s="20" t="s">
        <v>106</v>
      </c>
      <c r="R441" s="20" t="s">
        <v>107</v>
      </c>
      <c r="S441" s="20" t="s">
        <v>132</v>
      </c>
      <c r="T441" s="20" t="s">
        <v>133</v>
      </c>
      <c r="U441" s="20" t="s">
        <v>138</v>
      </c>
      <c r="V441" s="20" t="s">
        <v>139</v>
      </c>
      <c r="W441" s="20" t="s">
        <v>15</v>
      </c>
      <c r="X441" s="20" t="s">
        <v>150</v>
      </c>
      <c r="Y441" s="20" t="s">
        <v>151</v>
      </c>
      <c r="Z441" s="20" t="s">
        <v>152</v>
      </c>
      <c r="AA441" s="29" t="s">
        <v>54</v>
      </c>
      <c r="AB441" s="29" t="s">
        <v>17</v>
      </c>
      <c r="AC441" s="29" t="s">
        <v>112</v>
      </c>
      <c r="AD441" s="29" t="s">
        <v>112</v>
      </c>
      <c r="AE441" s="29" t="s">
        <v>113</v>
      </c>
      <c r="AF441" s="61" t="s">
        <v>114</v>
      </c>
      <c r="AG441" s="62" t="s">
        <v>115</v>
      </c>
      <c r="AH441" s="63" t="s">
        <v>116</v>
      </c>
      <c r="AI441" s="64" t="s">
        <v>114</v>
      </c>
      <c r="AJ441" s="63" t="s">
        <v>114</v>
      </c>
      <c r="AK441" s="61" t="s">
        <v>165</v>
      </c>
    </row>
    <row r="442" spans="1:37" ht="13.5" thickBot="1" x14ac:dyDescent="0.25">
      <c r="A442" s="26" t="s">
        <v>153</v>
      </c>
      <c r="B442" s="21" t="s">
        <v>20</v>
      </c>
      <c r="C442" s="22" t="s">
        <v>21</v>
      </c>
      <c r="D442" s="21" t="s">
        <v>47</v>
      </c>
      <c r="E442" s="21" t="s">
        <v>47</v>
      </c>
      <c r="F442" s="36" t="s">
        <v>70</v>
      </c>
      <c r="G442" s="21" t="s">
        <v>47</v>
      </c>
      <c r="H442" s="21" t="s">
        <v>47</v>
      </c>
      <c r="I442" s="36" t="s">
        <v>70</v>
      </c>
      <c r="J442" s="21" t="s">
        <v>47</v>
      </c>
      <c r="K442" s="21" t="s">
        <v>47</v>
      </c>
      <c r="L442" s="36" t="s">
        <v>70</v>
      </c>
      <c r="M442" s="21"/>
      <c r="N442" s="21"/>
      <c r="O442" s="21"/>
      <c r="P442" s="21"/>
      <c r="Q442" s="21"/>
      <c r="R442" s="21"/>
      <c r="S442" s="21" t="s">
        <v>135</v>
      </c>
      <c r="T442" s="21" t="s">
        <v>135</v>
      </c>
      <c r="U442" s="21"/>
      <c r="V442" s="21"/>
      <c r="W442" s="21" t="s">
        <v>70</v>
      </c>
      <c r="X442" s="21"/>
      <c r="Y442" s="21"/>
      <c r="Z442" s="21" t="s">
        <v>70</v>
      </c>
      <c r="AA442" s="22" t="s">
        <v>58</v>
      </c>
      <c r="AB442" s="22" t="s">
        <v>25</v>
      </c>
      <c r="AC442" s="22" t="s">
        <v>118</v>
      </c>
      <c r="AD442" s="22" t="s">
        <v>119</v>
      </c>
      <c r="AE442" s="22" t="s">
        <v>70</v>
      </c>
      <c r="AF442" s="65" t="s">
        <v>6</v>
      </c>
      <c r="AG442" s="66" t="s">
        <v>120</v>
      </c>
      <c r="AH442" s="67" t="s">
        <v>121</v>
      </c>
      <c r="AI442" s="68" t="s">
        <v>122</v>
      </c>
      <c r="AJ442" s="67" t="s">
        <v>123</v>
      </c>
      <c r="AK442" s="92" t="s">
        <v>166</v>
      </c>
    </row>
    <row r="443" spans="1:37" ht="13.5" thickTop="1" x14ac:dyDescent="0.2">
      <c r="A443" s="7" t="s">
        <v>27</v>
      </c>
      <c r="B443" s="8">
        <v>31934</v>
      </c>
      <c r="C443" s="8">
        <v>1030</v>
      </c>
      <c r="D443" s="8">
        <v>285</v>
      </c>
      <c r="E443" s="8">
        <v>18</v>
      </c>
      <c r="F443" s="43">
        <v>0.94</v>
      </c>
      <c r="G443" s="8">
        <v>323</v>
      </c>
      <c r="H443" s="8">
        <v>20</v>
      </c>
      <c r="I443" s="43">
        <v>0.94</v>
      </c>
      <c r="J443" s="8">
        <v>635</v>
      </c>
      <c r="K443" s="8">
        <v>69</v>
      </c>
      <c r="L443" s="43">
        <v>0.89</v>
      </c>
      <c r="M443" s="34">
        <v>7.99</v>
      </c>
      <c r="N443" s="34">
        <v>7.37</v>
      </c>
      <c r="O443" s="8">
        <v>1343</v>
      </c>
      <c r="P443" s="8">
        <v>964</v>
      </c>
      <c r="Q443" s="38">
        <v>73.8</v>
      </c>
      <c r="R443" s="38">
        <v>5.5</v>
      </c>
      <c r="S443" s="42">
        <v>1.6</v>
      </c>
      <c r="T443" s="42">
        <v>6.2</v>
      </c>
      <c r="U443" s="42">
        <v>90.3</v>
      </c>
      <c r="V443" s="42">
        <v>20.3</v>
      </c>
      <c r="W443" s="42"/>
      <c r="X443" s="34">
        <v>9.3000000000000007</v>
      </c>
      <c r="Y443" s="34">
        <v>4.7</v>
      </c>
      <c r="Z443" s="34"/>
      <c r="AA443" s="8">
        <v>25806</v>
      </c>
      <c r="AB443" s="9">
        <f t="shared" ref="AB443:AB454" si="173">AA443/B443</f>
        <v>0.80810421494332063</v>
      </c>
      <c r="AC443" s="8" t="s">
        <v>147</v>
      </c>
      <c r="AD443" s="9" t="s">
        <v>147</v>
      </c>
      <c r="AE443" s="48" t="s">
        <v>70</v>
      </c>
      <c r="AF443" s="69">
        <f>C443/$C$2</f>
        <v>0.68666666666666665</v>
      </c>
      <c r="AG443" s="70">
        <f>(C443*D443)/1000</f>
        <v>293.55</v>
      </c>
      <c r="AH443" s="71">
        <f>(AG443)/$E$3</f>
        <v>0.69892857142857145</v>
      </c>
      <c r="AI443" s="72">
        <f>(C443*G443)/1000</f>
        <v>332.69</v>
      </c>
      <c r="AJ443" s="71">
        <f>(AI443)/$G$3</f>
        <v>0.63369523809523809</v>
      </c>
      <c r="AK443" s="93">
        <f>(0.8*C443*G443)/60</f>
        <v>4435.8666666666668</v>
      </c>
    </row>
    <row r="444" spans="1:37" x14ac:dyDescent="0.2">
      <c r="A444" s="7" t="s">
        <v>28</v>
      </c>
      <c r="B444" s="8">
        <v>28319</v>
      </c>
      <c r="C444" s="8">
        <v>1011</v>
      </c>
      <c r="D444" s="8">
        <v>271</v>
      </c>
      <c r="E444" s="8">
        <v>17</v>
      </c>
      <c r="F444" s="43">
        <v>0.94</v>
      </c>
      <c r="G444" s="8">
        <v>315</v>
      </c>
      <c r="H444" s="8">
        <v>24</v>
      </c>
      <c r="I444" s="43">
        <v>0.93</v>
      </c>
      <c r="J444" s="8">
        <v>587</v>
      </c>
      <c r="K444" s="8">
        <v>65</v>
      </c>
      <c r="L444" s="43">
        <v>0.89</v>
      </c>
      <c r="M444" s="34">
        <v>7.9</v>
      </c>
      <c r="N444" s="34">
        <v>7.4</v>
      </c>
      <c r="O444" s="8">
        <v>1252</v>
      </c>
      <c r="P444" s="8">
        <v>915</v>
      </c>
      <c r="Q444" s="38">
        <v>52.3</v>
      </c>
      <c r="R444" s="38">
        <v>10.8</v>
      </c>
      <c r="S444" s="42">
        <v>0.8</v>
      </c>
      <c r="T444" s="42">
        <v>3.9</v>
      </c>
      <c r="U444" s="42">
        <v>74.099999999999994</v>
      </c>
      <c r="V444" s="42">
        <v>26.9</v>
      </c>
      <c r="W444" s="42"/>
      <c r="X444" s="34">
        <v>7</v>
      </c>
      <c r="Y444" s="34">
        <v>4.5999999999999996</v>
      </c>
      <c r="Z444" s="34"/>
      <c r="AA444" s="8">
        <v>22225</v>
      </c>
      <c r="AB444" s="9">
        <f t="shared" si="173"/>
        <v>0.78480878562096124</v>
      </c>
      <c r="AC444" s="8">
        <v>7764</v>
      </c>
      <c r="AD444" s="45">
        <v>277</v>
      </c>
      <c r="AE444" s="48">
        <f t="shared" ref="AE444:AE454" si="174">AC444/B444</f>
        <v>0.27416222324234613</v>
      </c>
      <c r="AF444" s="69">
        <f t="shared" ref="AF444:AF454" si="175">C444/$C$2</f>
        <v>0.67400000000000004</v>
      </c>
      <c r="AG444" s="70">
        <f t="shared" ref="AG444:AG454" si="176">(C444*D444)/1000</f>
        <v>273.98099999999999</v>
      </c>
      <c r="AH444" s="71">
        <f t="shared" ref="AH444:AH456" si="177">(AG444)/$E$3</f>
        <v>0.65233571428571424</v>
      </c>
      <c r="AI444" s="72">
        <f t="shared" ref="AI444:AI454" si="178">(C444*G444)/1000</f>
        <v>318.46499999999997</v>
      </c>
      <c r="AJ444" s="71">
        <f t="shared" ref="AJ444:AJ456" si="179">(AI444)/$G$3</f>
        <v>0.60659999999999992</v>
      </c>
      <c r="AK444" s="93">
        <f t="shared" ref="AK444:AK454" si="180">(0.8*C444*G444)/60</f>
        <v>4246.2000000000007</v>
      </c>
    </row>
    <row r="445" spans="1:37" x14ac:dyDescent="0.2">
      <c r="A445" s="7" t="s">
        <v>29</v>
      </c>
      <c r="B445" s="8">
        <v>28208</v>
      </c>
      <c r="C445" s="8">
        <v>910</v>
      </c>
      <c r="D445" s="8">
        <v>311</v>
      </c>
      <c r="E445" s="8">
        <v>12</v>
      </c>
      <c r="F445" s="43">
        <v>0.96</v>
      </c>
      <c r="G445" s="8">
        <v>354</v>
      </c>
      <c r="H445" s="8">
        <v>24</v>
      </c>
      <c r="I445" s="43">
        <v>0.93</v>
      </c>
      <c r="J445" s="8">
        <v>646</v>
      </c>
      <c r="K445" s="8">
        <v>68</v>
      </c>
      <c r="L445" s="43">
        <v>0.9</v>
      </c>
      <c r="M445" s="34">
        <v>7.91</v>
      </c>
      <c r="N445" s="34">
        <v>7.39</v>
      </c>
      <c r="O445" s="8">
        <v>1426</v>
      </c>
      <c r="P445" s="8">
        <v>982</v>
      </c>
      <c r="Q445" s="38">
        <v>81.5</v>
      </c>
      <c r="R445" s="38">
        <v>20.100000000000001</v>
      </c>
      <c r="S445" s="42">
        <v>1.8</v>
      </c>
      <c r="T445" s="42">
        <v>2.4</v>
      </c>
      <c r="U445" s="42">
        <v>81.5</v>
      </c>
      <c r="V445" s="42">
        <v>20.100000000000001</v>
      </c>
      <c r="W445" s="42"/>
      <c r="X445" s="34">
        <v>8.1</v>
      </c>
      <c r="Y445" s="34">
        <v>5.7</v>
      </c>
      <c r="Z445" s="34"/>
      <c r="AA445" s="8">
        <v>24144</v>
      </c>
      <c r="AB445" s="9">
        <f t="shared" si="173"/>
        <v>0.85592739648326721</v>
      </c>
      <c r="AC445" s="8">
        <v>15509</v>
      </c>
      <c r="AD445" s="45">
        <v>500</v>
      </c>
      <c r="AE445" s="48">
        <f t="shared" si="174"/>
        <v>0.54980856494611463</v>
      </c>
      <c r="AF445" s="69">
        <f t="shared" si="175"/>
        <v>0.60666666666666669</v>
      </c>
      <c r="AG445" s="70">
        <f t="shared" si="176"/>
        <v>283.01</v>
      </c>
      <c r="AH445" s="71">
        <f t="shared" si="177"/>
        <v>0.67383333333333328</v>
      </c>
      <c r="AI445" s="72">
        <f t="shared" si="178"/>
        <v>322.14</v>
      </c>
      <c r="AJ445" s="71">
        <f t="shared" si="179"/>
        <v>0.61359999999999992</v>
      </c>
      <c r="AK445" s="93">
        <f t="shared" si="180"/>
        <v>4295.2</v>
      </c>
    </row>
    <row r="446" spans="1:37" x14ac:dyDescent="0.2">
      <c r="A446" s="7" t="s">
        <v>30</v>
      </c>
      <c r="B446" s="8">
        <v>31862</v>
      </c>
      <c r="C446" s="8">
        <v>1062</v>
      </c>
      <c r="D446" s="8">
        <v>209</v>
      </c>
      <c r="E446" s="8">
        <v>22</v>
      </c>
      <c r="F446" s="43">
        <v>0.89</v>
      </c>
      <c r="G446" s="8">
        <v>250</v>
      </c>
      <c r="H446" s="8">
        <v>23</v>
      </c>
      <c r="I446" s="43">
        <v>0.91</v>
      </c>
      <c r="J446" s="8">
        <v>492</v>
      </c>
      <c r="K446" s="8">
        <v>80</v>
      </c>
      <c r="L446" s="43">
        <v>0.84</v>
      </c>
      <c r="M446" s="34">
        <v>7.88</v>
      </c>
      <c r="N446" s="34">
        <v>7.3</v>
      </c>
      <c r="O446" s="8">
        <v>1260</v>
      </c>
      <c r="P446" s="8">
        <v>979</v>
      </c>
      <c r="Q446" s="38">
        <v>65.599999999999994</v>
      </c>
      <c r="R446" s="38">
        <v>9.6</v>
      </c>
      <c r="S446" s="42">
        <v>1</v>
      </c>
      <c r="T446" s="42">
        <v>1</v>
      </c>
      <c r="U446" s="42">
        <v>83.6</v>
      </c>
      <c r="V446" s="42">
        <v>16.7</v>
      </c>
      <c r="W446" s="42"/>
      <c r="X446" s="34" t="s">
        <v>154</v>
      </c>
      <c r="Y446" s="34" t="s">
        <v>155</v>
      </c>
      <c r="Z446" s="34"/>
      <c r="AA446" s="8">
        <v>22197</v>
      </c>
      <c r="AB446" s="9">
        <f t="shared" si="173"/>
        <v>0.69666059883246501</v>
      </c>
      <c r="AC446" s="8">
        <v>11742</v>
      </c>
      <c r="AD446" s="45">
        <v>391</v>
      </c>
      <c r="AE446" s="48">
        <f t="shared" si="174"/>
        <v>0.36852677170296905</v>
      </c>
      <c r="AF446" s="69">
        <f t="shared" si="175"/>
        <v>0.70799999999999996</v>
      </c>
      <c r="AG446" s="70">
        <f t="shared" si="176"/>
        <v>221.958</v>
      </c>
      <c r="AH446" s="71">
        <f t="shared" si="177"/>
        <v>0.52847142857142859</v>
      </c>
      <c r="AI446" s="72">
        <f t="shared" si="178"/>
        <v>265.5</v>
      </c>
      <c r="AJ446" s="71">
        <f t="shared" si="179"/>
        <v>0.50571428571428567</v>
      </c>
      <c r="AK446" s="93">
        <f t="shared" si="180"/>
        <v>3540</v>
      </c>
    </row>
    <row r="447" spans="1:37" x14ac:dyDescent="0.2">
      <c r="A447" s="7" t="s">
        <v>31</v>
      </c>
      <c r="B447" s="8">
        <v>26090</v>
      </c>
      <c r="C447" s="8">
        <v>842</v>
      </c>
      <c r="D447" s="8">
        <v>199</v>
      </c>
      <c r="E447" s="8">
        <v>13</v>
      </c>
      <c r="F447" s="43">
        <v>0.93</v>
      </c>
      <c r="G447" s="8">
        <v>280</v>
      </c>
      <c r="H447" s="8">
        <v>19</v>
      </c>
      <c r="I447" s="43">
        <v>0.93</v>
      </c>
      <c r="J447" s="8">
        <v>543</v>
      </c>
      <c r="K447" s="8">
        <v>55</v>
      </c>
      <c r="L447" s="43">
        <v>0.9</v>
      </c>
      <c r="M447" s="34">
        <v>7.96</v>
      </c>
      <c r="N447" s="34">
        <v>7.32</v>
      </c>
      <c r="O447" s="8">
        <v>1288</v>
      </c>
      <c r="P447" s="8">
        <v>869</v>
      </c>
      <c r="Q447" s="38">
        <v>62.2</v>
      </c>
      <c r="R447" s="38">
        <v>10.4</v>
      </c>
      <c r="S447" s="42">
        <v>0.6</v>
      </c>
      <c r="T447" s="42">
        <v>1.1000000000000001</v>
      </c>
      <c r="U447" s="42">
        <v>71.7</v>
      </c>
      <c r="V447" s="42">
        <v>15.8</v>
      </c>
      <c r="W447" s="42"/>
      <c r="X447" s="34">
        <v>6.9</v>
      </c>
      <c r="Y447" s="34">
        <v>5.2</v>
      </c>
      <c r="Z447" s="34"/>
      <c r="AA447" s="8">
        <v>18442</v>
      </c>
      <c r="AB447" s="9">
        <f t="shared" si="173"/>
        <v>0.70686086623227296</v>
      </c>
      <c r="AC447" s="8">
        <v>8547</v>
      </c>
      <c r="AD447" s="45">
        <v>276</v>
      </c>
      <c r="AE447" s="48">
        <f t="shared" si="174"/>
        <v>0.32759678037562284</v>
      </c>
      <c r="AF447" s="69">
        <f t="shared" si="175"/>
        <v>0.56133333333333335</v>
      </c>
      <c r="AG447" s="70">
        <f t="shared" si="176"/>
        <v>167.55799999999999</v>
      </c>
      <c r="AH447" s="71">
        <f t="shared" si="177"/>
        <v>0.39894761904761905</v>
      </c>
      <c r="AI447" s="72">
        <f t="shared" si="178"/>
        <v>235.76</v>
      </c>
      <c r="AJ447" s="71">
        <f t="shared" si="179"/>
        <v>0.44906666666666667</v>
      </c>
      <c r="AK447" s="93">
        <f t="shared" si="180"/>
        <v>3143.4666666666667</v>
      </c>
    </row>
    <row r="448" spans="1:37" x14ac:dyDescent="0.2">
      <c r="A448" s="7" t="s">
        <v>32</v>
      </c>
      <c r="B448" s="8">
        <v>25603</v>
      </c>
      <c r="C448" s="8">
        <v>853</v>
      </c>
      <c r="D448" s="8">
        <v>225</v>
      </c>
      <c r="E448" s="8">
        <v>8</v>
      </c>
      <c r="F448" s="43">
        <v>0.96</v>
      </c>
      <c r="G448" s="8">
        <v>321</v>
      </c>
      <c r="H448" s="8">
        <v>22</v>
      </c>
      <c r="I448" s="43">
        <v>0.93</v>
      </c>
      <c r="J448" s="8">
        <v>631</v>
      </c>
      <c r="K448" s="8">
        <v>52</v>
      </c>
      <c r="L448" s="43">
        <v>0.92</v>
      </c>
      <c r="M448" s="34">
        <v>7.37</v>
      </c>
      <c r="N448" s="34">
        <v>7.28</v>
      </c>
      <c r="O448" s="8">
        <v>1425</v>
      </c>
      <c r="P448" s="8">
        <v>992</v>
      </c>
      <c r="Q448" s="38">
        <v>72.2</v>
      </c>
      <c r="R448" s="38">
        <v>14.5</v>
      </c>
      <c r="S448" s="42">
        <v>0.9</v>
      </c>
      <c r="T448" s="42">
        <v>2</v>
      </c>
      <c r="U448" s="42">
        <v>82.8</v>
      </c>
      <c r="V448" s="42">
        <v>22.6</v>
      </c>
      <c r="W448" s="42"/>
      <c r="X448" s="34">
        <v>7.9</v>
      </c>
      <c r="Y448" s="34">
        <v>5.5</v>
      </c>
      <c r="Z448" s="34"/>
      <c r="AA448" s="8">
        <v>20979</v>
      </c>
      <c r="AB448" s="9">
        <f t="shared" si="173"/>
        <v>0.81939616451197128</v>
      </c>
      <c r="AC448" s="8">
        <v>6885</v>
      </c>
      <c r="AD448" s="45">
        <v>230</v>
      </c>
      <c r="AE448" s="48">
        <f t="shared" si="174"/>
        <v>0.26891379916416047</v>
      </c>
      <c r="AF448" s="69">
        <f t="shared" si="175"/>
        <v>0.56866666666666665</v>
      </c>
      <c r="AG448" s="70">
        <f t="shared" si="176"/>
        <v>191.92500000000001</v>
      </c>
      <c r="AH448" s="71">
        <f t="shared" si="177"/>
        <v>0.45696428571428577</v>
      </c>
      <c r="AI448" s="72">
        <f t="shared" si="178"/>
        <v>273.81299999999999</v>
      </c>
      <c r="AJ448" s="71">
        <f t="shared" si="179"/>
        <v>0.52154857142857136</v>
      </c>
      <c r="AK448" s="93">
        <f t="shared" si="180"/>
        <v>3650.8400000000006</v>
      </c>
    </row>
    <row r="449" spans="1:38" x14ac:dyDescent="0.2">
      <c r="A449" s="7" t="s">
        <v>33</v>
      </c>
      <c r="B449" s="8">
        <v>23025</v>
      </c>
      <c r="C449" s="8">
        <v>742.74199999999996</v>
      </c>
      <c r="D449" s="8">
        <v>211.2</v>
      </c>
      <c r="E449" s="8">
        <v>14.6</v>
      </c>
      <c r="F449" s="43">
        <v>0.93</v>
      </c>
      <c r="G449" s="8">
        <v>256</v>
      </c>
      <c r="H449" s="8">
        <v>17</v>
      </c>
      <c r="I449" s="43">
        <v>0.94</v>
      </c>
      <c r="J449" s="8">
        <v>533</v>
      </c>
      <c r="K449" s="8">
        <v>52</v>
      </c>
      <c r="L449" s="43">
        <v>0.9</v>
      </c>
      <c r="M449" s="34">
        <v>7.3339999999999996</v>
      </c>
      <c r="N449" s="34">
        <v>7.4939999999999998</v>
      </c>
      <c r="O449" s="8">
        <v>1349.6</v>
      </c>
      <c r="P449" s="8">
        <v>1154.2</v>
      </c>
      <c r="Q449" s="38">
        <v>87.4</v>
      </c>
      <c r="R449" s="38">
        <v>34.5</v>
      </c>
      <c r="S449" s="42">
        <v>0.9</v>
      </c>
      <c r="T449" s="42">
        <v>1.5</v>
      </c>
      <c r="U449" s="42">
        <v>103.3</v>
      </c>
      <c r="V449" s="42">
        <v>42.4</v>
      </c>
      <c r="W449" s="42"/>
      <c r="X449" s="34">
        <v>10.7</v>
      </c>
      <c r="Y449" s="34">
        <v>6.8</v>
      </c>
      <c r="Z449" s="34"/>
      <c r="AA449" s="8">
        <v>27666</v>
      </c>
      <c r="AB449" s="9">
        <f t="shared" si="173"/>
        <v>1.2015635179153095</v>
      </c>
      <c r="AC449" s="8">
        <v>7368</v>
      </c>
      <c r="AD449" s="45">
        <v>238</v>
      </c>
      <c r="AE449" s="48">
        <f t="shared" si="174"/>
        <v>0.32</v>
      </c>
      <c r="AF449" s="69">
        <f t="shared" si="175"/>
        <v>0.49516133333333329</v>
      </c>
      <c r="AG449" s="70">
        <f t="shared" si="176"/>
        <v>156.86711039999997</v>
      </c>
      <c r="AH449" s="71">
        <f t="shared" si="177"/>
        <v>0.37349311999999996</v>
      </c>
      <c r="AI449" s="72">
        <f t="shared" si="178"/>
        <v>190.141952</v>
      </c>
      <c r="AJ449" s="71">
        <f t="shared" si="179"/>
        <v>0.36217514666666667</v>
      </c>
      <c r="AK449" s="93">
        <f t="shared" si="180"/>
        <v>2535.2260266666663</v>
      </c>
    </row>
    <row r="450" spans="1:38" x14ac:dyDescent="0.2">
      <c r="A450" s="7" t="s">
        <v>34</v>
      </c>
      <c r="B450" s="8">
        <v>24463</v>
      </c>
      <c r="C450" s="8">
        <v>789</v>
      </c>
      <c r="D450" s="8">
        <v>350</v>
      </c>
      <c r="E450" s="8">
        <v>9</v>
      </c>
      <c r="F450" s="43">
        <v>0.97</v>
      </c>
      <c r="G450" s="8">
        <v>373</v>
      </c>
      <c r="H450" s="8">
        <v>16</v>
      </c>
      <c r="I450" s="43">
        <v>0.96</v>
      </c>
      <c r="J450" s="8">
        <v>772</v>
      </c>
      <c r="K450" s="8">
        <v>46</v>
      </c>
      <c r="L450" s="43">
        <v>0.94</v>
      </c>
      <c r="M450" s="34">
        <v>7.3</v>
      </c>
      <c r="N450" s="34">
        <v>7.42</v>
      </c>
      <c r="O450" s="8">
        <v>1376</v>
      </c>
      <c r="P450" s="8">
        <v>988</v>
      </c>
      <c r="Q450" s="38">
        <v>72.5</v>
      </c>
      <c r="R450" s="38">
        <v>19.100000000000001</v>
      </c>
      <c r="S450" s="42">
        <v>0.9</v>
      </c>
      <c r="T450" s="42">
        <v>2.9</v>
      </c>
      <c r="U450" s="42">
        <v>98.7</v>
      </c>
      <c r="V450" s="42">
        <v>29.9</v>
      </c>
      <c r="W450" s="42"/>
      <c r="X450" s="34">
        <v>10.3</v>
      </c>
      <c r="Y450" s="34">
        <v>6</v>
      </c>
      <c r="Z450" s="34"/>
      <c r="AA450" s="8">
        <v>19459</v>
      </c>
      <c r="AB450" s="9">
        <f t="shared" si="173"/>
        <v>0.79544618403302947</v>
      </c>
      <c r="AC450" s="8">
        <v>11526</v>
      </c>
      <c r="AD450" s="45">
        <v>372</v>
      </c>
      <c r="AE450" s="48">
        <f t="shared" si="174"/>
        <v>0.47116052814454484</v>
      </c>
      <c r="AF450" s="69">
        <f t="shared" si="175"/>
        <v>0.52600000000000002</v>
      </c>
      <c r="AG450" s="70">
        <f t="shared" si="176"/>
        <v>276.14999999999998</v>
      </c>
      <c r="AH450" s="71">
        <f t="shared" si="177"/>
        <v>0.65749999999999997</v>
      </c>
      <c r="AI450" s="72">
        <f t="shared" si="178"/>
        <v>294.29700000000003</v>
      </c>
      <c r="AJ450" s="71">
        <f t="shared" si="179"/>
        <v>0.56056571428571433</v>
      </c>
      <c r="AK450" s="93">
        <f t="shared" si="180"/>
        <v>3923.96</v>
      </c>
    </row>
    <row r="451" spans="1:38" x14ac:dyDescent="0.2">
      <c r="A451" s="7" t="s">
        <v>35</v>
      </c>
      <c r="B451" s="8">
        <v>20198</v>
      </c>
      <c r="C451" s="8">
        <v>673</v>
      </c>
      <c r="D451" s="8">
        <v>196</v>
      </c>
      <c r="E451" s="8">
        <v>3</v>
      </c>
      <c r="F451" s="43">
        <v>0.99</v>
      </c>
      <c r="G451" s="8">
        <v>259</v>
      </c>
      <c r="H451" s="8">
        <v>10</v>
      </c>
      <c r="I451" s="43">
        <v>0.96</v>
      </c>
      <c r="J451" s="8">
        <v>532</v>
      </c>
      <c r="K451" s="8">
        <v>31</v>
      </c>
      <c r="L451" s="43">
        <v>0.94</v>
      </c>
      <c r="M451" s="34">
        <v>7.59</v>
      </c>
      <c r="N451" s="34">
        <v>7.47</v>
      </c>
      <c r="O451" s="8">
        <v>1312</v>
      </c>
      <c r="P451" s="8">
        <v>788</v>
      </c>
      <c r="Q451" s="38">
        <v>70.599999999999994</v>
      </c>
      <c r="R451" s="38">
        <v>11.4</v>
      </c>
      <c r="S451" s="42">
        <v>0.8</v>
      </c>
      <c r="T451" s="42">
        <v>2.2000000000000002</v>
      </c>
      <c r="U451" s="42">
        <v>85.8</v>
      </c>
      <c r="V451" s="42">
        <v>20.3</v>
      </c>
      <c r="W451" s="42"/>
      <c r="X451" s="34">
        <v>8.6</v>
      </c>
      <c r="Y451" s="34">
        <v>4.5999999999999996</v>
      </c>
      <c r="Z451" s="34"/>
      <c r="AA451" s="8">
        <v>17196</v>
      </c>
      <c r="AB451" s="9">
        <f t="shared" si="173"/>
        <v>0.8513714229131597</v>
      </c>
      <c r="AC451" s="8">
        <v>6180</v>
      </c>
      <c r="AD451" s="45">
        <v>206</v>
      </c>
      <c r="AE451" s="48">
        <f t="shared" si="174"/>
        <v>0.30597088820675317</v>
      </c>
      <c r="AF451" s="69">
        <f t="shared" si="175"/>
        <v>0.44866666666666666</v>
      </c>
      <c r="AG451" s="70">
        <f t="shared" si="176"/>
        <v>131.90799999999999</v>
      </c>
      <c r="AH451" s="71">
        <f t="shared" si="177"/>
        <v>0.31406666666666666</v>
      </c>
      <c r="AI451" s="72">
        <f t="shared" si="178"/>
        <v>174.30699999999999</v>
      </c>
      <c r="AJ451" s="71">
        <f t="shared" si="179"/>
        <v>0.33201333333333333</v>
      </c>
      <c r="AK451" s="93">
        <f t="shared" si="180"/>
        <v>2324.0933333333332</v>
      </c>
    </row>
    <row r="452" spans="1:38" x14ac:dyDescent="0.2">
      <c r="A452" s="7" t="s">
        <v>36</v>
      </c>
      <c r="B452" s="8">
        <v>17613</v>
      </c>
      <c r="C452" s="8">
        <v>568</v>
      </c>
      <c r="D452" s="8">
        <v>269</v>
      </c>
      <c r="E452" s="8">
        <v>6</v>
      </c>
      <c r="F452" s="43">
        <v>0.98</v>
      </c>
      <c r="G452" s="8">
        <v>316</v>
      </c>
      <c r="H452" s="8">
        <v>11</v>
      </c>
      <c r="I452" s="43">
        <v>0.97</v>
      </c>
      <c r="J452" s="8">
        <v>590</v>
      </c>
      <c r="K452" s="8">
        <v>37</v>
      </c>
      <c r="L452" s="43">
        <v>0.94</v>
      </c>
      <c r="M452" s="34">
        <v>7.4480000000000004</v>
      </c>
      <c r="N452" s="34">
        <v>7.3959999999999999</v>
      </c>
      <c r="O452" s="8">
        <v>1444.375</v>
      </c>
      <c r="P452" s="8">
        <v>1022.25</v>
      </c>
      <c r="Q452" s="38">
        <v>83.4</v>
      </c>
      <c r="R452" s="38">
        <v>12.9</v>
      </c>
      <c r="S452" s="42">
        <v>0.8</v>
      </c>
      <c r="T452" s="42">
        <v>4.4000000000000004</v>
      </c>
      <c r="U452" s="42">
        <v>94.4</v>
      </c>
      <c r="V452" s="42">
        <v>22.6</v>
      </c>
      <c r="W452" s="42"/>
      <c r="X452" s="34">
        <v>9.9</v>
      </c>
      <c r="Y452" s="34">
        <v>5.8</v>
      </c>
      <c r="Z452" s="34"/>
      <c r="AA452" s="8">
        <v>18265</v>
      </c>
      <c r="AB452" s="9">
        <f t="shared" si="173"/>
        <v>1.0370181116220973</v>
      </c>
      <c r="AC452" s="8">
        <v>5837</v>
      </c>
      <c r="AD452" s="45">
        <v>188</v>
      </c>
      <c r="AE452" s="48">
        <f t="shared" si="174"/>
        <v>0.33140294100948164</v>
      </c>
      <c r="AF452" s="69">
        <f t="shared" si="175"/>
        <v>0.37866666666666665</v>
      </c>
      <c r="AG452" s="70">
        <f t="shared" si="176"/>
        <v>152.792</v>
      </c>
      <c r="AH452" s="71">
        <f t="shared" si="177"/>
        <v>0.36379047619047622</v>
      </c>
      <c r="AI452" s="72">
        <f t="shared" si="178"/>
        <v>179.488</v>
      </c>
      <c r="AJ452" s="71">
        <f t="shared" si="179"/>
        <v>0.34188190476190478</v>
      </c>
      <c r="AK452" s="93">
        <f t="shared" si="180"/>
        <v>2393.1733333333336</v>
      </c>
    </row>
    <row r="453" spans="1:38" x14ac:dyDescent="0.2">
      <c r="A453" s="7" t="s">
        <v>37</v>
      </c>
      <c r="B453" s="8">
        <v>27814</v>
      </c>
      <c r="C453" s="8">
        <v>927</v>
      </c>
      <c r="D453" s="8">
        <v>271</v>
      </c>
      <c r="E453" s="8">
        <v>8</v>
      </c>
      <c r="F453" s="43">
        <v>0.97</v>
      </c>
      <c r="G453" s="8">
        <v>340</v>
      </c>
      <c r="H453" s="8">
        <v>17</v>
      </c>
      <c r="I453" s="43">
        <v>0.95</v>
      </c>
      <c r="J453" s="8">
        <v>621</v>
      </c>
      <c r="K453" s="8">
        <v>48</v>
      </c>
      <c r="L453" s="43">
        <v>0.92</v>
      </c>
      <c r="M453" s="34">
        <v>7.76</v>
      </c>
      <c r="N453" s="34">
        <v>7.34</v>
      </c>
      <c r="O453" s="8">
        <v>1332</v>
      </c>
      <c r="P453" s="8">
        <v>900</v>
      </c>
      <c r="Q453" s="38">
        <v>83.1</v>
      </c>
      <c r="R453" s="38">
        <v>21.5</v>
      </c>
      <c r="S453" s="42">
        <v>0.9</v>
      </c>
      <c r="T453" s="42">
        <v>5.8</v>
      </c>
      <c r="U453" s="42">
        <v>99</v>
      </c>
      <c r="V453" s="42">
        <v>35.1</v>
      </c>
      <c r="W453" s="42"/>
      <c r="X453" s="34">
        <v>9</v>
      </c>
      <c r="Y453" s="34">
        <v>4.3</v>
      </c>
      <c r="Z453" s="34"/>
      <c r="AA453" s="8">
        <v>16708</v>
      </c>
      <c r="AB453" s="9">
        <f t="shared" si="173"/>
        <v>0.60070468109585096</v>
      </c>
      <c r="AC453" s="8">
        <v>8133</v>
      </c>
      <c r="AD453" s="45">
        <v>271</v>
      </c>
      <c r="AE453" s="48">
        <f t="shared" si="174"/>
        <v>0.292406701661034</v>
      </c>
      <c r="AF453" s="69">
        <f t="shared" si="175"/>
        <v>0.61799999999999999</v>
      </c>
      <c r="AG453" s="70">
        <f t="shared" si="176"/>
        <v>251.21700000000001</v>
      </c>
      <c r="AH453" s="71">
        <f t="shared" si="177"/>
        <v>0.59813571428571433</v>
      </c>
      <c r="AI453" s="72">
        <f t="shared" si="178"/>
        <v>315.18</v>
      </c>
      <c r="AJ453" s="71">
        <f t="shared" si="179"/>
        <v>0.60034285714285718</v>
      </c>
      <c r="AK453" s="93">
        <f t="shared" si="180"/>
        <v>4202.3999999999996</v>
      </c>
    </row>
    <row r="454" spans="1:38" ht="13.5" thickBot="1" x14ac:dyDescent="0.25">
      <c r="A454" s="7" t="s">
        <v>38</v>
      </c>
      <c r="B454" s="8">
        <v>24843</v>
      </c>
      <c r="C454" s="8">
        <v>801</v>
      </c>
      <c r="D454" s="8">
        <v>321</v>
      </c>
      <c r="E454" s="8">
        <v>18</v>
      </c>
      <c r="F454" s="43">
        <v>0.94</v>
      </c>
      <c r="G454" s="8">
        <v>386</v>
      </c>
      <c r="H454" s="8">
        <v>19</v>
      </c>
      <c r="I454" s="43">
        <v>0.95</v>
      </c>
      <c r="J454" s="8">
        <v>752</v>
      </c>
      <c r="K454" s="8">
        <v>65</v>
      </c>
      <c r="L454" s="43">
        <v>0.91</v>
      </c>
      <c r="M454" s="34">
        <v>7.45</v>
      </c>
      <c r="N454" s="34">
        <v>7.2</v>
      </c>
      <c r="O454" s="8">
        <v>1420</v>
      </c>
      <c r="P454" s="8">
        <v>1056</v>
      </c>
      <c r="Q454" s="38">
        <v>88.1</v>
      </c>
      <c r="R454" s="38">
        <v>32.799999999999997</v>
      </c>
      <c r="S454" s="42">
        <v>0.9</v>
      </c>
      <c r="T454" s="42">
        <v>2.1</v>
      </c>
      <c r="U454" s="42">
        <v>106.9</v>
      </c>
      <c r="V454" s="42">
        <v>42.5</v>
      </c>
      <c r="W454" s="42"/>
      <c r="X454" s="34">
        <v>10</v>
      </c>
      <c r="Y454" s="34">
        <v>4.7</v>
      </c>
      <c r="Z454" s="34"/>
      <c r="AA454" s="8">
        <v>18585</v>
      </c>
      <c r="AB454" s="9">
        <f t="shared" si="173"/>
        <v>0.74809805579036348</v>
      </c>
      <c r="AC454" s="8">
        <v>14753</v>
      </c>
      <c r="AD454" s="45">
        <v>476</v>
      </c>
      <c r="AE454" s="48">
        <f t="shared" si="174"/>
        <v>0.59384937406915428</v>
      </c>
      <c r="AF454" s="69">
        <f t="shared" si="175"/>
        <v>0.53400000000000003</v>
      </c>
      <c r="AG454" s="70">
        <f t="shared" si="176"/>
        <v>257.12099999999998</v>
      </c>
      <c r="AH454" s="71">
        <f t="shared" si="177"/>
        <v>0.61219285714285709</v>
      </c>
      <c r="AI454" s="72">
        <f t="shared" si="178"/>
        <v>309.18599999999998</v>
      </c>
      <c r="AJ454" s="71">
        <f t="shared" si="179"/>
        <v>0.58892571428571427</v>
      </c>
      <c r="AK454" s="93">
        <f t="shared" si="180"/>
        <v>4122.4800000000005</v>
      </c>
    </row>
    <row r="455" spans="1:38" ht="14.25" thickTop="1" thickBot="1" x14ac:dyDescent="0.25">
      <c r="A455" s="10" t="s">
        <v>156</v>
      </c>
      <c r="B455" s="37">
        <f>SUM(B443:B454)</f>
        <v>309972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31"/>
      <c r="N455" s="31"/>
      <c r="O455" s="31"/>
      <c r="P455" s="31"/>
      <c r="Q455" s="11"/>
      <c r="R455" s="11"/>
      <c r="S455" s="11"/>
      <c r="T455" s="11"/>
      <c r="U455" s="11"/>
      <c r="V455" s="11"/>
      <c r="W455" s="11"/>
      <c r="X455" s="39"/>
      <c r="Y455" s="39"/>
      <c r="Z455" s="39"/>
      <c r="AA455" s="37">
        <f>SUM(AA443:AA454)</f>
        <v>251672</v>
      </c>
      <c r="AB455" s="31">
        <f>SUM(AB443:AB454)</f>
        <v>9.9059599999940691</v>
      </c>
      <c r="AC455" s="49">
        <f>SUM(AC443:AC454)</f>
        <v>104244</v>
      </c>
      <c r="AD455" s="49">
        <f>SUM(AD443:AD454)</f>
        <v>3425</v>
      </c>
      <c r="AE455" s="31"/>
      <c r="AF455" s="73"/>
      <c r="AG455" s="74"/>
      <c r="AH455" s="75"/>
      <c r="AI455" s="76"/>
      <c r="AJ455" s="75"/>
      <c r="AK455" s="89"/>
      <c r="AL455" s="50"/>
    </row>
    <row r="456" spans="1:38" ht="14.25" thickTop="1" thickBot="1" x14ac:dyDescent="0.25">
      <c r="A456" s="23" t="s">
        <v>157</v>
      </c>
      <c r="B456" s="14">
        <f t="shared" ref="B456:P456" si="181">AVERAGE(B443:B454)</f>
        <v>25831</v>
      </c>
      <c r="C456" s="14">
        <f t="shared" si="181"/>
        <v>850.72850000000005</v>
      </c>
      <c r="D456" s="14">
        <f t="shared" si="181"/>
        <v>259.84999999999997</v>
      </c>
      <c r="E456" s="14">
        <f t="shared" si="181"/>
        <v>12.383333333333333</v>
      </c>
      <c r="F456" s="44">
        <f>AVERAGE(F443:F454)</f>
        <v>0.95000000000000007</v>
      </c>
      <c r="G456" s="14">
        <f>AVERAGE(G443:G454)</f>
        <v>314.41666666666669</v>
      </c>
      <c r="H456" s="14">
        <f>AVERAGE(H443:H454)</f>
        <v>18.5</v>
      </c>
      <c r="I456" s="44">
        <f>AVERAGE(I443:I454)</f>
        <v>0.94166666666666654</v>
      </c>
      <c r="J456" s="14">
        <f t="shared" si="181"/>
        <v>611.16666666666663</v>
      </c>
      <c r="K456" s="14">
        <f t="shared" si="181"/>
        <v>55.666666666666664</v>
      </c>
      <c r="L456" s="44">
        <f>AVERAGE(L443:L454)</f>
        <v>0.90749999999999986</v>
      </c>
      <c r="M456" s="19">
        <f t="shared" si="181"/>
        <v>7.6576666666666666</v>
      </c>
      <c r="N456" s="19">
        <f t="shared" si="181"/>
        <v>7.3650000000000011</v>
      </c>
      <c r="O456" s="19">
        <f t="shared" si="181"/>
        <v>1352.33125</v>
      </c>
      <c r="P456" s="19">
        <f t="shared" si="181"/>
        <v>967.45416666666677</v>
      </c>
      <c r="Q456" s="14">
        <f t="shared" ref="Q456:V456" si="182">AVERAGE(Q443:Q454)</f>
        <v>74.391666666666666</v>
      </c>
      <c r="R456" s="14">
        <f t="shared" si="182"/>
        <v>16.925000000000001</v>
      </c>
      <c r="S456" s="14">
        <f t="shared" si="182"/>
        <v>0.99166666666666681</v>
      </c>
      <c r="T456" s="14">
        <f t="shared" si="182"/>
        <v>2.9583333333333335</v>
      </c>
      <c r="U456" s="14">
        <f t="shared" si="182"/>
        <v>89.341666666666654</v>
      </c>
      <c r="V456" s="14">
        <f t="shared" si="182"/>
        <v>26.266666666666669</v>
      </c>
      <c r="W456" s="14"/>
      <c r="X456" s="40">
        <f t="shared" ref="X456:Y456" si="183">AVERAGE(X443:X454)</f>
        <v>8.8818181818181809</v>
      </c>
      <c r="Y456" s="40">
        <f t="shared" si="183"/>
        <v>5.2636363636363637</v>
      </c>
      <c r="Z456" s="40"/>
      <c r="AA456" s="14">
        <f>AVERAGE(AA443:AA454)</f>
        <v>20972.666666666668</v>
      </c>
      <c r="AB456" s="19">
        <f>AVERAGE(AB443:AB454)</f>
        <v>0.82549666666617239</v>
      </c>
      <c r="AC456" s="19">
        <f>AVERAGE(AC443:AC454)</f>
        <v>9476.7272727272721</v>
      </c>
      <c r="AD456" s="14">
        <f>AVERAGE(AD443:AD454)</f>
        <v>311.36363636363637</v>
      </c>
      <c r="AE456" s="81">
        <f>AC455/B455</f>
        <v>0.33630134334714101</v>
      </c>
      <c r="AF456" s="77">
        <f t="shared" ref="AF456" si="184">C456/$C$2</f>
        <v>0.56715233333333337</v>
      </c>
      <c r="AG456" s="78">
        <f t="shared" ref="AG456" si="185">(C456*D456)/1000</f>
        <v>221.06180072499998</v>
      </c>
      <c r="AH456" s="79">
        <f t="shared" si="177"/>
        <v>0.52633762077380952</v>
      </c>
      <c r="AI456" s="80">
        <f t="shared" ref="AI456" si="186">(C456*G456)/1000</f>
        <v>267.48321920833337</v>
      </c>
      <c r="AJ456" s="79">
        <f t="shared" si="179"/>
        <v>0.5094918461111112</v>
      </c>
      <c r="AK456" s="90">
        <f>AVERAGE(AK443:AK454)</f>
        <v>3567.7421688888894</v>
      </c>
    </row>
    <row r="457" spans="1:38" ht="13.5" thickTop="1" x14ac:dyDescent="0.2"/>
    <row r="458" spans="1:38" ht="13.5" thickBot="1" x14ac:dyDescent="0.25"/>
    <row r="459" spans="1:38" ht="13.5" thickTop="1" x14ac:dyDescent="0.2">
      <c r="A459" s="28" t="s">
        <v>5</v>
      </c>
      <c r="B459" s="20" t="s">
        <v>6</v>
      </c>
      <c r="C459" s="20" t="s">
        <v>6</v>
      </c>
      <c r="D459" s="20" t="s">
        <v>45</v>
      </c>
      <c r="E459" s="20" t="s">
        <v>8</v>
      </c>
      <c r="F459" s="35" t="s">
        <v>2</v>
      </c>
      <c r="G459" s="20" t="s">
        <v>9</v>
      </c>
      <c r="H459" s="20" t="s">
        <v>10</v>
      </c>
      <c r="I459" s="35" t="s">
        <v>3</v>
      </c>
      <c r="J459" s="20" t="s">
        <v>11</v>
      </c>
      <c r="K459" s="20" t="s">
        <v>12</v>
      </c>
      <c r="L459" s="35" t="s">
        <v>13</v>
      </c>
      <c r="M459" s="20" t="s">
        <v>65</v>
      </c>
      <c r="N459" s="20" t="s">
        <v>66</v>
      </c>
      <c r="O459" s="20" t="s">
        <v>67</v>
      </c>
      <c r="P459" s="20" t="s">
        <v>68</v>
      </c>
      <c r="Q459" s="20" t="s">
        <v>106</v>
      </c>
      <c r="R459" s="20" t="s">
        <v>158</v>
      </c>
      <c r="S459" s="20" t="s">
        <v>132</v>
      </c>
      <c r="T459" s="20" t="s">
        <v>133</v>
      </c>
      <c r="U459" s="20" t="s">
        <v>138</v>
      </c>
      <c r="V459" s="20" t="s">
        <v>139</v>
      </c>
      <c r="W459" s="85" t="s">
        <v>15</v>
      </c>
      <c r="X459" s="20" t="s">
        <v>150</v>
      </c>
      <c r="Y459" s="20" t="s">
        <v>151</v>
      </c>
      <c r="Z459" s="85" t="s">
        <v>16</v>
      </c>
      <c r="AA459" s="29" t="s">
        <v>54</v>
      </c>
      <c r="AB459" s="29" t="s">
        <v>17</v>
      </c>
      <c r="AC459" s="29" t="s">
        <v>112</v>
      </c>
      <c r="AD459" s="29" t="s">
        <v>112</v>
      </c>
      <c r="AE459" s="29" t="s">
        <v>113</v>
      </c>
      <c r="AF459" s="61" t="s">
        <v>114</v>
      </c>
      <c r="AG459" s="62" t="s">
        <v>115</v>
      </c>
      <c r="AH459" s="63" t="s">
        <v>116</v>
      </c>
      <c r="AI459" s="64" t="s">
        <v>114</v>
      </c>
      <c r="AJ459" s="63" t="s">
        <v>114</v>
      </c>
      <c r="AK459" s="61" t="s">
        <v>165</v>
      </c>
    </row>
    <row r="460" spans="1:38" ht="13.5" thickBot="1" x14ac:dyDescent="0.25">
      <c r="A460" s="26" t="s">
        <v>159</v>
      </c>
      <c r="B460" s="21" t="s">
        <v>20</v>
      </c>
      <c r="C460" s="22" t="s">
        <v>21</v>
      </c>
      <c r="D460" s="21" t="s">
        <v>47</v>
      </c>
      <c r="E460" s="21" t="s">
        <v>47</v>
      </c>
      <c r="F460" s="36" t="s">
        <v>70</v>
      </c>
      <c r="G460" s="21" t="s">
        <v>47</v>
      </c>
      <c r="H460" s="21" t="s">
        <v>47</v>
      </c>
      <c r="I460" s="36" t="s">
        <v>70</v>
      </c>
      <c r="J460" s="21" t="s">
        <v>47</v>
      </c>
      <c r="K460" s="21" t="s">
        <v>47</v>
      </c>
      <c r="L460" s="36" t="s">
        <v>70</v>
      </c>
      <c r="M460" s="21"/>
      <c r="N460" s="21"/>
      <c r="O460" s="21"/>
      <c r="P460" s="21"/>
      <c r="Q460" s="21"/>
      <c r="R460" s="21"/>
      <c r="S460" s="21" t="s">
        <v>135</v>
      </c>
      <c r="T460" s="21" t="s">
        <v>135</v>
      </c>
      <c r="U460" s="21"/>
      <c r="V460" s="21"/>
      <c r="W460" s="86" t="s">
        <v>70</v>
      </c>
      <c r="X460" s="21"/>
      <c r="Y460" s="21"/>
      <c r="Z460" s="86" t="s">
        <v>70</v>
      </c>
      <c r="AA460" s="22" t="s">
        <v>58</v>
      </c>
      <c r="AB460" s="22" t="s">
        <v>25</v>
      </c>
      <c r="AC460" s="22" t="s">
        <v>118</v>
      </c>
      <c r="AD460" s="22" t="s">
        <v>119</v>
      </c>
      <c r="AE460" s="22" t="s">
        <v>70</v>
      </c>
      <c r="AF460" s="65" t="s">
        <v>6</v>
      </c>
      <c r="AG460" s="66" t="s">
        <v>120</v>
      </c>
      <c r="AH460" s="67" t="s">
        <v>121</v>
      </c>
      <c r="AI460" s="68" t="s">
        <v>122</v>
      </c>
      <c r="AJ460" s="67" t="s">
        <v>123</v>
      </c>
      <c r="AK460" s="92" t="s">
        <v>166</v>
      </c>
    </row>
    <row r="461" spans="1:38" ht="13.5" thickTop="1" x14ac:dyDescent="0.2">
      <c r="A461" s="7" t="s">
        <v>27</v>
      </c>
      <c r="B461" s="8">
        <v>24046</v>
      </c>
      <c r="C461" s="8">
        <v>776</v>
      </c>
      <c r="D461" s="8">
        <v>283</v>
      </c>
      <c r="E461" s="8">
        <v>19</v>
      </c>
      <c r="F461" s="45">
        <v>93</v>
      </c>
      <c r="G461" s="8">
        <v>324</v>
      </c>
      <c r="H461" s="8">
        <v>20</v>
      </c>
      <c r="I461" s="45">
        <v>94</v>
      </c>
      <c r="J461" s="8">
        <v>679</v>
      </c>
      <c r="K461" s="8">
        <v>73</v>
      </c>
      <c r="L461" s="45">
        <v>89</v>
      </c>
      <c r="M461" s="34">
        <v>7.77</v>
      </c>
      <c r="N461" s="34">
        <v>7.19</v>
      </c>
      <c r="O461" s="8">
        <v>1432</v>
      </c>
      <c r="P461" s="8">
        <v>1079</v>
      </c>
      <c r="Q461" s="38">
        <v>98.8</v>
      </c>
      <c r="R461" s="38">
        <v>35.200000000000003</v>
      </c>
      <c r="S461" s="42">
        <v>1</v>
      </c>
      <c r="T461" s="42">
        <v>1</v>
      </c>
      <c r="U461" s="42">
        <v>114.3</v>
      </c>
      <c r="V461" s="42">
        <v>45.5</v>
      </c>
      <c r="W461" s="8">
        <v>60</v>
      </c>
      <c r="X461" s="34">
        <v>11</v>
      </c>
      <c r="Y461" s="34">
        <v>5.6</v>
      </c>
      <c r="Z461" s="8">
        <v>48</v>
      </c>
      <c r="AA461" s="8">
        <v>18410</v>
      </c>
      <c r="AB461" s="9">
        <f t="shared" ref="AB461:AB472" si="187">AA461/B461</f>
        <v>0.76561590285286529</v>
      </c>
      <c r="AC461" s="8">
        <v>18052</v>
      </c>
      <c r="AD461" s="45">
        <f>AC461/31</f>
        <v>582.32258064516134</v>
      </c>
      <c r="AE461" s="48">
        <f t="shared" ref="AE461:AE472" si="188">AC461/B461</f>
        <v>0.75072777177077266</v>
      </c>
      <c r="AF461" s="69">
        <f>C461/$C$2</f>
        <v>0.51733333333333331</v>
      </c>
      <c r="AG461" s="70">
        <f>(C461*D461)/1000</f>
        <v>219.608</v>
      </c>
      <c r="AH461" s="71">
        <f>(AG461)/$E$3</f>
        <v>0.52287619047619049</v>
      </c>
      <c r="AI461" s="72">
        <f>(C461*G461)/1000</f>
        <v>251.42400000000001</v>
      </c>
      <c r="AJ461" s="71">
        <f>(AI461)/$G$3</f>
        <v>0.47890285714285713</v>
      </c>
      <c r="AK461" s="93">
        <f>(0.8*C461*G461)/60</f>
        <v>3352.32</v>
      </c>
    </row>
    <row r="462" spans="1:38" x14ac:dyDescent="0.2">
      <c r="A462" s="7" t="s">
        <v>28</v>
      </c>
      <c r="B462" s="8">
        <v>20276</v>
      </c>
      <c r="C462" s="8">
        <v>724</v>
      </c>
      <c r="D462" s="8">
        <v>292</v>
      </c>
      <c r="E462" s="8">
        <v>27</v>
      </c>
      <c r="F462" s="45">
        <v>91</v>
      </c>
      <c r="G462" s="8">
        <v>415</v>
      </c>
      <c r="H462" s="8">
        <v>29</v>
      </c>
      <c r="I462" s="45">
        <v>93</v>
      </c>
      <c r="J462" s="8">
        <v>814</v>
      </c>
      <c r="K462" s="8">
        <v>99</v>
      </c>
      <c r="L462" s="45">
        <v>88</v>
      </c>
      <c r="M462" s="34">
        <v>7.45</v>
      </c>
      <c r="N462" s="34">
        <v>7.07</v>
      </c>
      <c r="O462" s="8">
        <v>1580</v>
      </c>
      <c r="P462" s="8">
        <v>1216</v>
      </c>
      <c r="Q462" s="38">
        <v>97.5</v>
      </c>
      <c r="R462" s="38">
        <v>36.200000000000003</v>
      </c>
      <c r="S462" s="42">
        <v>1.1000000000000001</v>
      </c>
      <c r="T462" s="42">
        <v>0.3</v>
      </c>
      <c r="U462" s="42">
        <v>121.5</v>
      </c>
      <c r="V462" s="42">
        <v>46.4</v>
      </c>
      <c r="W462" s="8">
        <v>62</v>
      </c>
      <c r="X462" s="34">
        <v>11.7</v>
      </c>
      <c r="Y462" s="34">
        <v>6.2</v>
      </c>
      <c r="Z462" s="8">
        <v>47</v>
      </c>
      <c r="AA462" s="8">
        <v>17429</v>
      </c>
      <c r="AB462" s="9">
        <f t="shared" si="187"/>
        <v>0.85958768987966072</v>
      </c>
      <c r="AC462" s="8">
        <v>15087</v>
      </c>
      <c r="AD462" s="45">
        <f>AC462/28</f>
        <v>538.82142857142856</v>
      </c>
      <c r="AE462" s="48">
        <f t="shared" si="188"/>
        <v>0.74408167291378968</v>
      </c>
      <c r="AF462" s="69">
        <f t="shared" ref="AF462:AF472" si="189">C462/$C$2</f>
        <v>0.48266666666666669</v>
      </c>
      <c r="AG462" s="70">
        <f t="shared" ref="AG462:AG472" si="190">(C462*D462)/1000</f>
        <v>211.40799999999999</v>
      </c>
      <c r="AH462" s="71">
        <f t="shared" ref="AH462:AH474" si="191">(AG462)/$E$3</f>
        <v>0.50335238095238088</v>
      </c>
      <c r="AI462" s="72">
        <f t="shared" ref="AI462:AI472" si="192">(C462*G462)/1000</f>
        <v>300.45999999999998</v>
      </c>
      <c r="AJ462" s="71">
        <f t="shared" ref="AJ462:AJ474" si="193">(AI462)/$G$3</f>
        <v>0.57230476190476187</v>
      </c>
      <c r="AK462" s="93">
        <f t="shared" ref="AK462:AK472" si="194">(0.8*C462*G462)/60</f>
        <v>4006.1333333333337</v>
      </c>
    </row>
    <row r="463" spans="1:38" x14ac:dyDescent="0.2">
      <c r="A463" s="7" t="s">
        <v>29</v>
      </c>
      <c r="B463" s="8">
        <v>30122</v>
      </c>
      <c r="C463" s="8">
        <v>972</v>
      </c>
      <c r="D463" s="8">
        <v>281</v>
      </c>
      <c r="E463" s="8">
        <v>30</v>
      </c>
      <c r="F463" s="45">
        <v>89</v>
      </c>
      <c r="G463" s="8">
        <v>244</v>
      </c>
      <c r="H463" s="8">
        <v>22</v>
      </c>
      <c r="I463" s="45">
        <v>91</v>
      </c>
      <c r="J463" s="8">
        <v>547</v>
      </c>
      <c r="K463" s="8">
        <v>94</v>
      </c>
      <c r="L463" s="45">
        <v>83</v>
      </c>
      <c r="M463" s="34">
        <v>7.26</v>
      </c>
      <c r="N463" s="34">
        <v>6.78</v>
      </c>
      <c r="O463" s="8">
        <v>1038</v>
      </c>
      <c r="P463" s="8">
        <v>891</v>
      </c>
      <c r="Q463" s="38">
        <v>41</v>
      </c>
      <c r="R463" s="38">
        <v>24</v>
      </c>
      <c r="S463" s="42">
        <v>1.1000000000000001</v>
      </c>
      <c r="T463" s="42">
        <v>0.5</v>
      </c>
      <c r="U463" s="42">
        <v>52.9</v>
      </c>
      <c r="V463" s="42">
        <v>31</v>
      </c>
      <c r="W463" s="8">
        <v>41</v>
      </c>
      <c r="X463" s="34">
        <v>6.2</v>
      </c>
      <c r="Y463" s="34">
        <v>5.3</v>
      </c>
      <c r="Z463" s="8">
        <v>14</v>
      </c>
      <c r="AA463" s="8">
        <v>17383</v>
      </c>
      <c r="AB463" s="9">
        <f t="shared" si="187"/>
        <v>0.57708651483965212</v>
      </c>
      <c r="AC463" s="8">
        <v>18700</v>
      </c>
      <c r="AD463" s="45">
        <f>AC463/31</f>
        <v>603.22580645161293</v>
      </c>
      <c r="AE463" s="48">
        <f t="shared" si="188"/>
        <v>0.62080871124095349</v>
      </c>
      <c r="AF463" s="69">
        <f t="shared" si="189"/>
        <v>0.64800000000000002</v>
      </c>
      <c r="AG463" s="70">
        <f t="shared" si="190"/>
        <v>273.13200000000001</v>
      </c>
      <c r="AH463" s="71">
        <f t="shared" si="191"/>
        <v>0.65031428571428573</v>
      </c>
      <c r="AI463" s="72">
        <f t="shared" si="192"/>
        <v>237.16800000000001</v>
      </c>
      <c r="AJ463" s="71">
        <f t="shared" si="193"/>
        <v>0.45174857142857144</v>
      </c>
      <c r="AK463" s="93">
        <f t="shared" si="194"/>
        <v>3162.24</v>
      </c>
    </row>
    <row r="464" spans="1:38" x14ac:dyDescent="0.2">
      <c r="A464" s="7" t="s">
        <v>30</v>
      </c>
      <c r="B464" s="8">
        <v>24328</v>
      </c>
      <c r="C464" s="8">
        <v>810.93299999999999</v>
      </c>
      <c r="D464" s="8">
        <v>211.75</v>
      </c>
      <c r="E464" s="8">
        <v>20.25</v>
      </c>
      <c r="F464" s="45">
        <v>90.436999999999998</v>
      </c>
      <c r="G464" s="8">
        <v>301.25</v>
      </c>
      <c r="H464" s="8">
        <v>22.125</v>
      </c>
      <c r="I464" s="45">
        <v>92.656000000000006</v>
      </c>
      <c r="J464" s="8">
        <v>489.25</v>
      </c>
      <c r="K464" s="8">
        <v>85.375</v>
      </c>
      <c r="L464" s="45">
        <v>82.55</v>
      </c>
      <c r="M464" s="34">
        <v>7.2960000000000003</v>
      </c>
      <c r="N464" s="34">
        <v>6.8460000000000001</v>
      </c>
      <c r="O464" s="8">
        <v>1161.5</v>
      </c>
      <c r="P464" s="8">
        <v>980.625</v>
      </c>
      <c r="Q464" s="38">
        <v>71.775000000000006</v>
      </c>
      <c r="R464" s="38">
        <v>32.725000000000001</v>
      </c>
      <c r="S464" s="42">
        <v>1.034</v>
      </c>
      <c r="T464" s="42">
        <v>0.48099999999999998</v>
      </c>
      <c r="U464" s="42">
        <v>89.138000000000005</v>
      </c>
      <c r="V464" s="42">
        <v>39.174999999999997</v>
      </c>
      <c r="W464" s="8">
        <v>56.051000000000002</v>
      </c>
      <c r="X464" s="34">
        <v>9.298</v>
      </c>
      <c r="Y464" s="34">
        <v>5.548</v>
      </c>
      <c r="Z464" s="8">
        <v>40.331000000000003</v>
      </c>
      <c r="AA464" s="8">
        <v>17659</v>
      </c>
      <c r="AB464" s="9">
        <f t="shared" si="187"/>
        <v>0.72587142387372572</v>
      </c>
      <c r="AC464" s="8">
        <v>17682</v>
      </c>
      <c r="AD464" s="45">
        <v>589</v>
      </c>
      <c r="AE464" s="48">
        <f t="shared" si="188"/>
        <v>0.72681683656691876</v>
      </c>
      <c r="AF464" s="69">
        <f t="shared" si="189"/>
        <v>0.54062200000000005</v>
      </c>
      <c r="AG464" s="70">
        <f t="shared" si="190"/>
        <v>171.71506275000002</v>
      </c>
      <c r="AH464" s="71">
        <f t="shared" si="191"/>
        <v>0.40884538750000005</v>
      </c>
      <c r="AI464" s="72">
        <f t="shared" si="192"/>
        <v>244.29356625</v>
      </c>
      <c r="AJ464" s="71">
        <f t="shared" si="193"/>
        <v>0.46532107857142857</v>
      </c>
      <c r="AK464" s="93">
        <f t="shared" si="194"/>
        <v>3257.24755</v>
      </c>
    </row>
    <row r="465" spans="1:37" x14ac:dyDescent="0.2">
      <c r="A465" s="7" t="s">
        <v>31</v>
      </c>
      <c r="B465" s="8">
        <v>24105</v>
      </c>
      <c r="C465" s="8">
        <v>777.58100000000002</v>
      </c>
      <c r="D465" s="8">
        <v>222.77799999999999</v>
      </c>
      <c r="E465" s="8">
        <v>13.222</v>
      </c>
      <c r="F465" s="45">
        <v>94.064999999999998</v>
      </c>
      <c r="G465" s="8">
        <v>312.22199999999998</v>
      </c>
      <c r="H465" s="8">
        <v>20.556000000000001</v>
      </c>
      <c r="I465" s="45">
        <v>93.415999999999997</v>
      </c>
      <c r="J465" s="8">
        <v>577.33299999999997</v>
      </c>
      <c r="K465" s="8">
        <v>69.778000000000006</v>
      </c>
      <c r="L465" s="45">
        <v>87.914000000000001</v>
      </c>
      <c r="M465" s="34">
        <v>6.9420000000000002</v>
      </c>
      <c r="N465" s="34">
        <v>6.8090000000000002</v>
      </c>
      <c r="O465" s="8">
        <v>1366.3330000000001</v>
      </c>
      <c r="P465" s="8">
        <v>1104.3330000000001</v>
      </c>
      <c r="Q465" s="38">
        <v>61</v>
      </c>
      <c r="R465" s="38">
        <v>24.844000000000001</v>
      </c>
      <c r="S465" s="42">
        <v>0.98499999999999999</v>
      </c>
      <c r="T465" s="42">
        <v>0.46</v>
      </c>
      <c r="U465" s="42">
        <v>77.933000000000007</v>
      </c>
      <c r="V465" s="42">
        <v>30.733000000000001</v>
      </c>
      <c r="W465" s="8">
        <v>60.564999999999998</v>
      </c>
      <c r="X465" s="34">
        <v>8.2029999999999994</v>
      </c>
      <c r="Y465" s="34">
        <v>6.1509999999999998</v>
      </c>
      <c r="Z465" s="8">
        <v>25.015000000000001</v>
      </c>
      <c r="AA465" s="8">
        <v>18674</v>
      </c>
      <c r="AB465" s="9">
        <f t="shared" si="187"/>
        <v>0.77469404687824106</v>
      </c>
      <c r="AC465" s="8">
        <v>1059</v>
      </c>
      <c r="AD465" s="45">
        <v>34</v>
      </c>
      <c r="AE465" s="48">
        <f t="shared" si="188"/>
        <v>4.3932794026135653E-2</v>
      </c>
      <c r="AF465" s="69">
        <f t="shared" si="189"/>
        <v>0.51838733333333331</v>
      </c>
      <c r="AG465" s="70">
        <f t="shared" si="190"/>
        <v>173.227940018</v>
      </c>
      <c r="AH465" s="71">
        <f t="shared" si="191"/>
        <v>0.41244747623333333</v>
      </c>
      <c r="AI465" s="72">
        <f t="shared" si="192"/>
        <v>242.77789498199999</v>
      </c>
      <c r="AJ465" s="71">
        <f t="shared" si="193"/>
        <v>0.46243408568</v>
      </c>
      <c r="AK465" s="93">
        <f t="shared" si="194"/>
        <v>3237.0385997600006</v>
      </c>
    </row>
    <row r="466" spans="1:37" x14ac:dyDescent="0.2">
      <c r="A466" s="7" t="s">
        <v>32</v>
      </c>
      <c r="B466" s="8">
        <v>24298</v>
      </c>
      <c r="C466" s="8">
        <v>809.93299999999999</v>
      </c>
      <c r="D466" s="8">
        <v>219.286</v>
      </c>
      <c r="E466" s="8">
        <v>19.286000000000001</v>
      </c>
      <c r="F466" s="45">
        <v>91.204999999999998</v>
      </c>
      <c r="G466" s="8">
        <v>287.14299999999997</v>
      </c>
      <c r="H466" s="8">
        <v>20</v>
      </c>
      <c r="I466" s="45">
        <v>93.034999999999997</v>
      </c>
      <c r="J466" s="8">
        <v>585</v>
      </c>
      <c r="K466" s="8">
        <v>65.143000000000001</v>
      </c>
      <c r="L466" s="45">
        <v>88.864000000000004</v>
      </c>
      <c r="M466" s="34">
        <v>6.82</v>
      </c>
      <c r="N466" s="34">
        <v>6.8289999999999997</v>
      </c>
      <c r="O466" s="8">
        <v>1344.4290000000001</v>
      </c>
      <c r="P466" s="8">
        <v>1052.4290000000001</v>
      </c>
      <c r="Q466" s="38">
        <v>53.485999999999997</v>
      </c>
      <c r="R466" s="38">
        <v>21.286000000000001</v>
      </c>
      <c r="S466" s="42">
        <v>0.97199999999999998</v>
      </c>
      <c r="T466" s="42">
        <v>0.58399999999999996</v>
      </c>
      <c r="U466" s="42">
        <v>69.513999999999996</v>
      </c>
      <c r="V466" s="42">
        <v>28.071000000000002</v>
      </c>
      <c r="W466" s="8">
        <v>59.618000000000002</v>
      </c>
      <c r="X466" s="34">
        <v>8.3309999999999995</v>
      </c>
      <c r="Y466" s="34">
        <v>7.1660000000000004</v>
      </c>
      <c r="Z466" s="8">
        <v>13.984</v>
      </c>
      <c r="AA466" s="8">
        <v>18416</v>
      </c>
      <c r="AB466" s="9">
        <f t="shared" si="187"/>
        <v>0.75792246275413611</v>
      </c>
      <c r="AC466" s="8">
        <v>4422</v>
      </c>
      <c r="AD466" s="45">
        <v>147</v>
      </c>
      <c r="AE466" s="48">
        <f t="shared" si="188"/>
        <v>0.18199028726644167</v>
      </c>
      <c r="AF466" s="69">
        <f t="shared" si="189"/>
        <v>0.53995533333333334</v>
      </c>
      <c r="AG466" s="70">
        <f t="shared" si="190"/>
        <v>177.606967838</v>
      </c>
      <c r="AH466" s="71">
        <f t="shared" si="191"/>
        <v>0.42287373294761904</v>
      </c>
      <c r="AI466" s="72">
        <f t="shared" si="192"/>
        <v>232.56659141899996</v>
      </c>
      <c r="AJ466" s="71">
        <f t="shared" si="193"/>
        <v>0.442983983655238</v>
      </c>
      <c r="AK466" s="93">
        <f t="shared" si="194"/>
        <v>3100.8878855866665</v>
      </c>
    </row>
    <row r="467" spans="1:37" x14ac:dyDescent="0.2">
      <c r="A467" s="7" t="s">
        <v>33</v>
      </c>
      <c r="B467" s="8">
        <v>27068</v>
      </c>
      <c r="C467" s="8">
        <v>873.16099999999994</v>
      </c>
      <c r="D467" s="8">
        <v>201.333</v>
      </c>
      <c r="E467" s="8">
        <v>13.333</v>
      </c>
      <c r="F467" s="45">
        <v>93.378</v>
      </c>
      <c r="G467" s="8">
        <v>275</v>
      </c>
      <c r="H467" s="8">
        <v>18.832999999999998</v>
      </c>
      <c r="I467" s="45">
        <v>93.152000000000001</v>
      </c>
      <c r="J467" s="8">
        <v>529.5</v>
      </c>
      <c r="K467" s="8">
        <v>61.832999999999998</v>
      </c>
      <c r="L467" s="45">
        <v>88.322000000000003</v>
      </c>
      <c r="M467" s="34">
        <v>7.1749999999999998</v>
      </c>
      <c r="N467" s="34">
        <v>7.0629999999999997</v>
      </c>
      <c r="O467" s="8">
        <v>1381.8330000000001</v>
      </c>
      <c r="P467" s="8">
        <v>1118</v>
      </c>
      <c r="Q467" s="38">
        <v>65.533000000000001</v>
      </c>
      <c r="R467" s="38">
        <v>21.283000000000001</v>
      </c>
      <c r="S467" s="42">
        <v>0.88200000000000001</v>
      </c>
      <c r="T467" s="42">
        <v>1.823</v>
      </c>
      <c r="U467" s="42">
        <v>84.016999999999996</v>
      </c>
      <c r="V467" s="42">
        <v>29.45</v>
      </c>
      <c r="W467" s="8">
        <v>64.947999999999993</v>
      </c>
      <c r="X467" s="34">
        <v>8.3420000000000005</v>
      </c>
      <c r="Y467" s="34">
        <v>5.6</v>
      </c>
      <c r="Z467" s="8">
        <v>32.869999999999997</v>
      </c>
      <c r="AA467" s="8">
        <v>18242</v>
      </c>
      <c r="AB467" s="9">
        <f t="shared" si="187"/>
        <v>0.67393231860499481</v>
      </c>
      <c r="AC467" s="8">
        <v>19957</v>
      </c>
      <c r="AD467" s="45">
        <v>644</v>
      </c>
      <c r="AE467" s="48">
        <f t="shared" si="188"/>
        <v>0.73729126644007681</v>
      </c>
      <c r="AF467" s="69">
        <f t="shared" si="189"/>
        <v>0.58210733333333331</v>
      </c>
      <c r="AG467" s="70">
        <f t="shared" si="190"/>
        <v>175.79612361299996</v>
      </c>
      <c r="AH467" s="71">
        <f t="shared" si="191"/>
        <v>0.41856219907857134</v>
      </c>
      <c r="AI467" s="72">
        <f t="shared" si="192"/>
        <v>240.11927499999999</v>
      </c>
      <c r="AJ467" s="71">
        <f t="shared" si="193"/>
        <v>0.45737004761904759</v>
      </c>
      <c r="AK467" s="93">
        <f t="shared" si="194"/>
        <v>3201.5903333333335</v>
      </c>
    </row>
    <row r="468" spans="1:37" x14ac:dyDescent="0.2">
      <c r="A468" s="7" t="s">
        <v>34</v>
      </c>
      <c r="B468" s="8">
        <v>25091</v>
      </c>
      <c r="C468" s="8">
        <v>809</v>
      </c>
      <c r="D468" s="8">
        <v>278</v>
      </c>
      <c r="E468" s="8">
        <v>29</v>
      </c>
      <c r="F468" s="45">
        <v>90</v>
      </c>
      <c r="G468" s="8">
        <v>340</v>
      </c>
      <c r="H468" s="8">
        <v>19</v>
      </c>
      <c r="I468" s="45">
        <v>94</v>
      </c>
      <c r="J468" s="8">
        <v>671</v>
      </c>
      <c r="K468" s="8">
        <v>52</v>
      </c>
      <c r="L468" s="45">
        <v>92</v>
      </c>
      <c r="M468" s="34">
        <v>6.88</v>
      </c>
      <c r="N468" s="34">
        <v>7.23</v>
      </c>
      <c r="O468" s="8">
        <v>1386</v>
      </c>
      <c r="P468" s="8">
        <v>1023</v>
      </c>
      <c r="Q468" s="38">
        <v>69.599999999999994</v>
      </c>
      <c r="R468" s="38">
        <v>17</v>
      </c>
      <c r="S468" s="42">
        <v>1.2</v>
      </c>
      <c r="T468" s="42">
        <v>2.9</v>
      </c>
      <c r="U468" s="42">
        <v>94.2</v>
      </c>
      <c r="V468" s="42">
        <v>30.9</v>
      </c>
      <c r="W468" s="8">
        <v>67</v>
      </c>
      <c r="X468" s="34">
        <v>9.6999999999999993</v>
      </c>
      <c r="Y468" s="34">
        <v>5.6</v>
      </c>
      <c r="Z468" s="8">
        <v>42</v>
      </c>
      <c r="AA468" s="8">
        <v>17223</v>
      </c>
      <c r="AB468" s="9">
        <f t="shared" si="187"/>
        <v>0.6864214260093261</v>
      </c>
      <c r="AC468" s="8">
        <v>21689</v>
      </c>
      <c r="AD468" s="45">
        <v>700</v>
      </c>
      <c r="AE468" s="48">
        <f t="shared" si="188"/>
        <v>0.86441353473356985</v>
      </c>
      <c r="AF468" s="69">
        <f t="shared" si="189"/>
        <v>0.53933333333333333</v>
      </c>
      <c r="AG468" s="70">
        <f t="shared" si="190"/>
        <v>224.90199999999999</v>
      </c>
      <c r="AH468" s="71">
        <f t="shared" si="191"/>
        <v>0.53548095238095239</v>
      </c>
      <c r="AI468" s="72">
        <f t="shared" si="192"/>
        <v>275.06</v>
      </c>
      <c r="AJ468" s="71">
        <f t="shared" si="193"/>
        <v>0.52392380952380957</v>
      </c>
      <c r="AK468" s="93">
        <f t="shared" si="194"/>
        <v>3667.4666666666672</v>
      </c>
    </row>
    <row r="469" spans="1:37" x14ac:dyDescent="0.2">
      <c r="A469" s="7" t="s">
        <v>35</v>
      </c>
      <c r="B469" s="8">
        <v>23981</v>
      </c>
      <c r="C469" s="8">
        <v>799.36699999999996</v>
      </c>
      <c r="D469" s="8">
        <v>246.143</v>
      </c>
      <c r="E469" s="8">
        <v>7.4290000000000003</v>
      </c>
      <c r="F469" s="45">
        <v>96.981999999999999</v>
      </c>
      <c r="G469" s="8">
        <v>338.57100000000003</v>
      </c>
      <c r="H469" s="8">
        <v>12.856999999999999</v>
      </c>
      <c r="I469" s="45">
        <v>96.203000000000003</v>
      </c>
      <c r="J469" s="8">
        <v>589.85699999999997</v>
      </c>
      <c r="K469" s="8">
        <v>38.143000000000001</v>
      </c>
      <c r="L469" s="45">
        <v>93.534000000000006</v>
      </c>
      <c r="M469" s="34">
        <v>7.2290000000000001</v>
      </c>
      <c r="N469" s="34">
        <v>7.016</v>
      </c>
      <c r="O469" s="8">
        <v>1479.857</v>
      </c>
      <c r="P469" s="8">
        <v>1057</v>
      </c>
      <c r="Q469" s="38">
        <v>85.971000000000004</v>
      </c>
      <c r="R469" s="38">
        <v>16.457000000000001</v>
      </c>
      <c r="S469" s="42">
        <v>0.96</v>
      </c>
      <c r="T469" s="42">
        <v>2.3650000000000002</v>
      </c>
      <c r="U469" s="42">
        <v>106.04300000000001</v>
      </c>
      <c r="V469" s="42">
        <v>24.585999999999999</v>
      </c>
      <c r="W469" s="8">
        <v>76.814999999999998</v>
      </c>
      <c r="X469" s="34">
        <v>10.041</v>
      </c>
      <c r="Y469" s="34">
        <v>5.5860000000000003</v>
      </c>
      <c r="Z469" s="8">
        <v>44.368000000000002</v>
      </c>
      <c r="AA469" s="8">
        <v>15035</v>
      </c>
      <c r="AB469" s="9">
        <f t="shared" si="187"/>
        <v>0.62695467244902214</v>
      </c>
      <c r="AC469" s="8">
        <v>20507</v>
      </c>
      <c r="AD469" s="45">
        <f>AC469/30</f>
        <v>683.56666666666672</v>
      </c>
      <c r="AE469" s="48">
        <f t="shared" si="188"/>
        <v>0.85513531545807098</v>
      </c>
      <c r="AF469" s="69">
        <f t="shared" si="189"/>
        <v>0.53291133333333329</v>
      </c>
      <c r="AG469" s="70">
        <f t="shared" si="190"/>
        <v>196.75859148099997</v>
      </c>
      <c r="AH469" s="71">
        <f t="shared" si="191"/>
        <v>0.46847283685952373</v>
      </c>
      <c r="AI469" s="72">
        <f t="shared" si="192"/>
        <v>270.64248455699999</v>
      </c>
      <c r="AJ469" s="71">
        <f t="shared" si="193"/>
        <v>0.51550949439428573</v>
      </c>
      <c r="AK469" s="93">
        <f t="shared" si="194"/>
        <v>3608.5664607600002</v>
      </c>
    </row>
    <row r="470" spans="1:37" x14ac:dyDescent="0.2">
      <c r="A470" s="7" t="s">
        <v>36</v>
      </c>
      <c r="B470" s="8">
        <v>27782</v>
      </c>
      <c r="C470" s="8">
        <v>896.19399999999996</v>
      </c>
      <c r="D470" s="8">
        <v>295.44400000000002</v>
      </c>
      <c r="E470" s="8">
        <v>7.3330000000000002</v>
      </c>
      <c r="F470" s="45">
        <v>97.518000000000001</v>
      </c>
      <c r="G470" s="8">
        <v>351.25</v>
      </c>
      <c r="H470" s="8">
        <v>13.375</v>
      </c>
      <c r="I470" s="45">
        <v>96.191999999999993</v>
      </c>
      <c r="J470" s="8">
        <v>617.22199999999998</v>
      </c>
      <c r="K470" s="8">
        <v>42.444000000000003</v>
      </c>
      <c r="L470" s="45">
        <v>93.123000000000005</v>
      </c>
      <c r="M470" s="34">
        <v>7.101</v>
      </c>
      <c r="N470" s="34">
        <v>6.9660000000000002</v>
      </c>
      <c r="O470" s="8">
        <v>1426.778</v>
      </c>
      <c r="P470" s="8">
        <v>1026.222</v>
      </c>
      <c r="Q470" s="38">
        <v>76.944000000000003</v>
      </c>
      <c r="R470" s="38">
        <v>17.588999999999999</v>
      </c>
      <c r="S470" s="42">
        <v>0.92600000000000005</v>
      </c>
      <c r="T470" s="42">
        <v>4.3</v>
      </c>
      <c r="U470" s="42">
        <v>88.522000000000006</v>
      </c>
      <c r="V470" s="42">
        <v>37.677999999999997</v>
      </c>
      <c r="W470" s="8">
        <v>57.436999999999998</v>
      </c>
      <c r="X470" s="34">
        <v>8.5640000000000001</v>
      </c>
      <c r="Y470" s="34">
        <v>4.9470000000000001</v>
      </c>
      <c r="Z470" s="8">
        <v>42.234999999999999</v>
      </c>
      <c r="AA470" s="8">
        <v>16731</v>
      </c>
      <c r="AB470" s="9">
        <f t="shared" si="187"/>
        <v>0.60222446188179402</v>
      </c>
      <c r="AC470" s="8">
        <v>20724</v>
      </c>
      <c r="AD470" s="45">
        <f>AC470/31</f>
        <v>668.51612903225805</v>
      </c>
      <c r="AE470" s="48">
        <f t="shared" si="188"/>
        <v>0.74595061550644304</v>
      </c>
      <c r="AF470" s="69">
        <f t="shared" si="189"/>
        <v>0.59746266666666659</v>
      </c>
      <c r="AG470" s="70">
        <f t="shared" si="190"/>
        <v>264.775140136</v>
      </c>
      <c r="AH470" s="71">
        <f t="shared" si="191"/>
        <v>0.63041700032380954</v>
      </c>
      <c r="AI470" s="72">
        <f t="shared" si="192"/>
        <v>314.78814249999994</v>
      </c>
      <c r="AJ470" s="71">
        <f t="shared" si="193"/>
        <v>0.59959646190476179</v>
      </c>
      <c r="AK470" s="93">
        <f t="shared" si="194"/>
        <v>4197.1752333333334</v>
      </c>
    </row>
    <row r="471" spans="1:37" x14ac:dyDescent="0.2">
      <c r="A471" s="7" t="s">
        <v>37</v>
      </c>
      <c r="B471" s="8">
        <v>26928</v>
      </c>
      <c r="C471" s="8">
        <v>897.6</v>
      </c>
      <c r="D471" s="8">
        <v>210.667</v>
      </c>
      <c r="E471" s="8">
        <v>7.6669999999999998</v>
      </c>
      <c r="F471" s="45">
        <v>96.361000000000004</v>
      </c>
      <c r="G471" s="8">
        <v>303.33300000000003</v>
      </c>
      <c r="H471" s="8">
        <v>14.333</v>
      </c>
      <c r="I471" s="45">
        <v>95.275000000000006</v>
      </c>
      <c r="J471" s="8">
        <v>574.33299999999997</v>
      </c>
      <c r="K471" s="8">
        <v>42</v>
      </c>
      <c r="L471" s="45">
        <v>92.686999999999998</v>
      </c>
      <c r="M471" s="34">
        <v>7.5019999999999998</v>
      </c>
      <c r="N471" s="34">
        <v>6.9279999999999999</v>
      </c>
      <c r="O471" s="8">
        <v>1428.222</v>
      </c>
      <c r="P471" s="8">
        <v>1008.667</v>
      </c>
      <c r="Q471" s="38">
        <v>77.966999999999999</v>
      </c>
      <c r="R471" s="38">
        <v>13.644</v>
      </c>
      <c r="S471" s="42">
        <v>1.026</v>
      </c>
      <c r="T471" s="42">
        <v>8.3360000000000003</v>
      </c>
      <c r="U471" s="42">
        <v>102.233</v>
      </c>
      <c r="V471" s="42">
        <v>30.2</v>
      </c>
      <c r="W471" s="8">
        <v>70.459999999999994</v>
      </c>
      <c r="X471" s="34">
        <v>9.1829999999999998</v>
      </c>
      <c r="Y471" s="34">
        <v>4.3600000000000003</v>
      </c>
      <c r="Z471" s="8">
        <v>52.521000000000001</v>
      </c>
      <c r="AA471" s="8">
        <v>16301</v>
      </c>
      <c r="AB471" s="9">
        <f t="shared" si="187"/>
        <v>0.6053550207961973</v>
      </c>
      <c r="AC471" s="8">
        <v>8780</v>
      </c>
      <c r="AD471" s="45">
        <f>AC471/30</f>
        <v>292.66666666666669</v>
      </c>
      <c r="AE471" s="48">
        <f t="shared" si="188"/>
        <v>0.32605466428995838</v>
      </c>
      <c r="AF471" s="69">
        <f t="shared" si="189"/>
        <v>0.59840000000000004</v>
      </c>
      <c r="AG471" s="70">
        <f t="shared" si="190"/>
        <v>189.09469920000001</v>
      </c>
      <c r="AH471" s="71">
        <f t="shared" si="191"/>
        <v>0.4502254742857143</v>
      </c>
      <c r="AI471" s="72">
        <f t="shared" si="192"/>
        <v>272.27170080000008</v>
      </c>
      <c r="AJ471" s="71">
        <f t="shared" si="193"/>
        <v>0.51861276342857154</v>
      </c>
      <c r="AK471" s="93">
        <f t="shared" si="194"/>
        <v>3630.2893440000003</v>
      </c>
    </row>
    <row r="472" spans="1:37" ht="13.5" thickBot="1" x14ac:dyDescent="0.25">
      <c r="A472" s="7" t="s">
        <v>38</v>
      </c>
      <c r="B472" s="8">
        <v>26817</v>
      </c>
      <c r="C472" s="8">
        <v>865.06500000000005</v>
      </c>
      <c r="D472" s="8">
        <v>300.14299999999997</v>
      </c>
      <c r="E472" s="8">
        <v>9.8569999999999993</v>
      </c>
      <c r="F472" s="45">
        <v>96.715999999999994</v>
      </c>
      <c r="G472" s="8">
        <v>307.14299999999997</v>
      </c>
      <c r="H472" s="8">
        <v>13.856999999999999</v>
      </c>
      <c r="I472" s="45">
        <v>95.488</v>
      </c>
      <c r="J472" s="8">
        <v>597.57100000000003</v>
      </c>
      <c r="K472" s="8">
        <v>48.713999999999999</v>
      </c>
      <c r="L472" s="45">
        <v>91.847999999999999</v>
      </c>
      <c r="M472" s="34">
        <v>7.5339999999999998</v>
      </c>
      <c r="N472" s="34">
        <v>7.0529999999999999</v>
      </c>
      <c r="O472" s="8">
        <v>1436.857</v>
      </c>
      <c r="P472" s="8">
        <v>1038.4290000000001</v>
      </c>
      <c r="Q472" s="38">
        <v>81.343000000000004</v>
      </c>
      <c r="R472" s="38">
        <v>7.194</v>
      </c>
      <c r="S472" s="42">
        <v>0.95699999999999996</v>
      </c>
      <c r="T472" s="42">
        <v>12.183</v>
      </c>
      <c r="U472" s="42">
        <v>91.7</v>
      </c>
      <c r="V472" s="42">
        <v>30.529</v>
      </c>
      <c r="W472" s="8">
        <v>66.707999999999998</v>
      </c>
      <c r="X472" s="34">
        <v>9.7029999999999994</v>
      </c>
      <c r="Y472" s="34">
        <v>4.359</v>
      </c>
      <c r="Z472" s="8">
        <v>55.076000000000001</v>
      </c>
      <c r="AA472" s="8">
        <v>17231</v>
      </c>
      <c r="AB472" s="9">
        <f t="shared" si="187"/>
        <v>0.64254017973673416</v>
      </c>
      <c r="AC472" s="8">
        <v>37</v>
      </c>
      <c r="AD472" s="45">
        <v>1</v>
      </c>
      <c r="AE472" s="48">
        <f t="shared" si="188"/>
        <v>1.3797218182496178E-3</v>
      </c>
      <c r="AF472" s="69">
        <f t="shared" si="189"/>
        <v>0.57671000000000006</v>
      </c>
      <c r="AG472" s="70">
        <f t="shared" si="190"/>
        <v>259.64320429499998</v>
      </c>
      <c r="AH472" s="71">
        <f t="shared" si="191"/>
        <v>0.61819810546428566</v>
      </c>
      <c r="AI472" s="72">
        <f t="shared" si="192"/>
        <v>265.69865929500003</v>
      </c>
      <c r="AJ472" s="71">
        <f t="shared" si="193"/>
        <v>0.50609268437142862</v>
      </c>
      <c r="AK472" s="93">
        <f t="shared" si="194"/>
        <v>3542.6487906000007</v>
      </c>
    </row>
    <row r="473" spans="1:37" ht="14.25" thickTop="1" thickBot="1" x14ac:dyDescent="0.25">
      <c r="A473" s="10" t="s">
        <v>160</v>
      </c>
      <c r="B473" s="37">
        <f>SUM(B461:B472)</f>
        <v>304842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31"/>
      <c r="N473" s="31"/>
      <c r="O473" s="31"/>
      <c r="P473" s="31"/>
      <c r="Q473" s="11"/>
      <c r="R473" s="11"/>
      <c r="S473" s="11"/>
      <c r="T473" s="11"/>
      <c r="U473" s="11"/>
      <c r="V473" s="11"/>
      <c r="W473" s="11"/>
      <c r="X473" s="39"/>
      <c r="Y473" s="39"/>
      <c r="Z473" s="39"/>
      <c r="AA473" s="37">
        <f>SUM(AA461:AA472)</f>
        <v>208734</v>
      </c>
      <c r="AB473" s="31">
        <f>SUM(AB461:AB472)</f>
        <v>8.2982061205563493</v>
      </c>
      <c r="AC473" s="49">
        <f>SUM(AC461:AC472)</f>
        <v>166696</v>
      </c>
      <c r="AD473" s="49">
        <f>SUM(AD461:AD472)</f>
        <v>5484.1192780337942</v>
      </c>
      <c r="AE473" s="31"/>
      <c r="AF473" s="73"/>
      <c r="AG473" s="74"/>
      <c r="AH473" s="75"/>
      <c r="AI473" s="76"/>
      <c r="AJ473" s="75"/>
      <c r="AK473" s="89"/>
    </row>
    <row r="474" spans="1:37" ht="14.25" thickTop="1" thickBot="1" x14ac:dyDescent="0.25">
      <c r="A474" s="23" t="s">
        <v>161</v>
      </c>
      <c r="B474" s="14">
        <f t="shared" ref="B474:P474" si="195">AVERAGE(B461:B472)</f>
        <v>25403.5</v>
      </c>
      <c r="C474" s="82">
        <f t="shared" si="195"/>
        <v>834.23616666666669</v>
      </c>
      <c r="D474" s="82">
        <f t="shared" si="195"/>
        <v>253.46199999999999</v>
      </c>
      <c r="E474" s="82">
        <f t="shared" si="195"/>
        <v>16.948083333333333</v>
      </c>
      <c r="F474" s="83">
        <f>AVERAGE(F461:F472)</f>
        <v>93.305166666666665</v>
      </c>
      <c r="G474" s="82">
        <f>AVERAGE(G461:G472)</f>
        <v>316.57599999999996</v>
      </c>
      <c r="H474" s="82">
        <f>AVERAGE(H461:H472)</f>
        <v>18.827999999999999</v>
      </c>
      <c r="I474" s="83">
        <f>AVERAGE(I461:I472)</f>
        <v>93.951416666666674</v>
      </c>
      <c r="J474" s="82">
        <f t="shared" si="195"/>
        <v>605.92216666666661</v>
      </c>
      <c r="K474" s="82">
        <f t="shared" si="195"/>
        <v>64.285833333333343</v>
      </c>
      <c r="L474" s="83">
        <f>AVERAGE(L461:L472)</f>
        <v>89.236833333333337</v>
      </c>
      <c r="M474" s="84">
        <f t="shared" si="195"/>
        <v>7.2465833333333336</v>
      </c>
      <c r="N474" s="84">
        <f t="shared" si="195"/>
        <v>6.9816666666666665</v>
      </c>
      <c r="O474" s="84">
        <f t="shared" si="195"/>
        <v>1371.8174166666668</v>
      </c>
      <c r="P474" s="84">
        <f t="shared" si="195"/>
        <v>1049.5587499999999</v>
      </c>
      <c r="Q474" s="82">
        <f t="shared" ref="Q474:W474" si="196">AVERAGE(Q461:Q472)</f>
        <v>73.40991666666666</v>
      </c>
      <c r="R474" s="82">
        <f t="shared" si="196"/>
        <v>22.285166666666669</v>
      </c>
      <c r="S474" s="82">
        <f t="shared" si="196"/>
        <v>1.0118333333333334</v>
      </c>
      <c r="T474" s="82">
        <f t="shared" si="196"/>
        <v>2.9359999999999999</v>
      </c>
      <c r="U474" s="82">
        <f t="shared" si="196"/>
        <v>91</v>
      </c>
      <c r="V474" s="82">
        <f t="shared" si="196"/>
        <v>33.685166666666667</v>
      </c>
      <c r="W474" s="86">
        <f t="shared" si="196"/>
        <v>61.883499999999998</v>
      </c>
      <c r="X474" s="88">
        <f t="shared" ref="X474:Z474" si="197">AVERAGE(X461:X472)</f>
        <v>9.1887499999999989</v>
      </c>
      <c r="Y474" s="88">
        <f t="shared" si="197"/>
        <v>5.5347499999999998</v>
      </c>
      <c r="Z474" s="86">
        <f t="shared" si="197"/>
        <v>38.116666666666674</v>
      </c>
      <c r="AA474" s="14">
        <f>AVERAGE(AA461:AA472)</f>
        <v>17394.5</v>
      </c>
      <c r="AB474" s="84">
        <f>AVERAGE(AB461:AB472)</f>
        <v>0.69151717671302915</v>
      </c>
      <c r="AC474" s="19">
        <f>AVERAGE(AC461:AC472)</f>
        <v>13891.333333333334</v>
      </c>
      <c r="AD474" s="14">
        <f>AVERAGE(AD461:AD472)</f>
        <v>457.0099398361495</v>
      </c>
      <c r="AE474" s="87">
        <f>AVERAGE(AE461:AE472)</f>
        <v>0.54988193266928176</v>
      </c>
      <c r="AF474" s="77">
        <f t="shared" ref="AF474" si="198">C474/$C$2</f>
        <v>0.55615744444444448</v>
      </c>
      <c r="AG474" s="78">
        <f t="shared" ref="AG474" si="199">(C474*D474)/1000</f>
        <v>211.44716727566666</v>
      </c>
      <c r="AH474" s="79">
        <f t="shared" si="191"/>
        <v>0.50344563637063489</v>
      </c>
      <c r="AI474" s="80">
        <f t="shared" ref="AI474" si="200">(C474*G474)/1000</f>
        <v>264.09914869866668</v>
      </c>
      <c r="AJ474" s="79">
        <f t="shared" si="193"/>
        <v>0.50304599752126988</v>
      </c>
      <c r="AK474" s="90">
        <f>AVERAGE(AK461:AK472)</f>
        <v>3496.967016447778</v>
      </c>
    </row>
    <row r="475" spans="1:37" ht="13.5" thickTop="1" x14ac:dyDescent="0.2"/>
    <row r="476" spans="1:37" ht="13.5" thickBot="1" x14ac:dyDescent="0.25"/>
    <row r="477" spans="1:37" ht="13.5" thickTop="1" x14ac:dyDescent="0.2">
      <c r="A477" s="28" t="s">
        <v>5</v>
      </c>
      <c r="B477" s="20" t="s">
        <v>6</v>
      </c>
      <c r="C477" s="20" t="s">
        <v>6</v>
      </c>
      <c r="D477" s="20" t="s">
        <v>45</v>
      </c>
      <c r="E477" s="20" t="s">
        <v>8</v>
      </c>
      <c r="F477" s="35" t="s">
        <v>2</v>
      </c>
      <c r="G477" s="20" t="s">
        <v>9</v>
      </c>
      <c r="H477" s="20" t="s">
        <v>10</v>
      </c>
      <c r="I477" s="35" t="s">
        <v>3</v>
      </c>
      <c r="J477" s="20" t="s">
        <v>11</v>
      </c>
      <c r="K477" s="20" t="s">
        <v>12</v>
      </c>
      <c r="L477" s="35" t="s">
        <v>13</v>
      </c>
      <c r="M477" s="20" t="s">
        <v>65</v>
      </c>
      <c r="N477" s="20" t="s">
        <v>66</v>
      </c>
      <c r="O477" s="20" t="s">
        <v>67</v>
      </c>
      <c r="P477" s="20" t="s">
        <v>68</v>
      </c>
      <c r="Q477" s="20" t="s">
        <v>106</v>
      </c>
      <c r="R477" s="20" t="s">
        <v>158</v>
      </c>
      <c r="S477" s="20" t="s">
        <v>132</v>
      </c>
      <c r="T477" s="20" t="s">
        <v>133</v>
      </c>
      <c r="U477" s="20" t="s">
        <v>138</v>
      </c>
      <c r="V477" s="20" t="s">
        <v>139</v>
      </c>
      <c r="W477" s="85" t="s">
        <v>15</v>
      </c>
      <c r="X477" s="20" t="s">
        <v>150</v>
      </c>
      <c r="Y477" s="20" t="s">
        <v>151</v>
      </c>
      <c r="Z477" s="85" t="s">
        <v>16</v>
      </c>
      <c r="AA477" s="29" t="s">
        <v>54</v>
      </c>
      <c r="AB477" s="29" t="s">
        <v>17</v>
      </c>
      <c r="AC477" s="29" t="s">
        <v>112</v>
      </c>
      <c r="AD477" s="29" t="s">
        <v>112</v>
      </c>
      <c r="AE477" s="29" t="s">
        <v>113</v>
      </c>
      <c r="AF477" s="61" t="s">
        <v>114</v>
      </c>
      <c r="AG477" s="62" t="s">
        <v>115</v>
      </c>
      <c r="AH477" s="63" t="s">
        <v>116</v>
      </c>
      <c r="AI477" s="64" t="s">
        <v>114</v>
      </c>
      <c r="AJ477" s="63" t="s">
        <v>114</v>
      </c>
      <c r="AK477" s="61" t="s">
        <v>165</v>
      </c>
    </row>
    <row r="478" spans="1:37" ht="13.5" thickBot="1" x14ac:dyDescent="0.25">
      <c r="A478" s="26" t="s">
        <v>162</v>
      </c>
      <c r="B478" s="21" t="s">
        <v>20</v>
      </c>
      <c r="C478" s="22" t="s">
        <v>21</v>
      </c>
      <c r="D478" s="21" t="s">
        <v>47</v>
      </c>
      <c r="E478" s="21" t="s">
        <v>47</v>
      </c>
      <c r="F478" s="36" t="s">
        <v>70</v>
      </c>
      <c r="G478" s="21" t="s">
        <v>47</v>
      </c>
      <c r="H478" s="21" t="s">
        <v>47</v>
      </c>
      <c r="I478" s="36" t="s">
        <v>70</v>
      </c>
      <c r="J478" s="21" t="s">
        <v>47</v>
      </c>
      <c r="K478" s="21" t="s">
        <v>47</v>
      </c>
      <c r="L478" s="36" t="s">
        <v>70</v>
      </c>
      <c r="M478" s="21"/>
      <c r="N478" s="21"/>
      <c r="O478" s="21"/>
      <c r="P478" s="21"/>
      <c r="Q478" s="21"/>
      <c r="R478" s="21"/>
      <c r="S478" s="21" t="s">
        <v>135</v>
      </c>
      <c r="T478" s="21" t="s">
        <v>135</v>
      </c>
      <c r="U478" s="21"/>
      <c r="V478" s="21"/>
      <c r="W478" s="86" t="s">
        <v>70</v>
      </c>
      <c r="X478" s="21"/>
      <c r="Y478" s="21"/>
      <c r="Z478" s="86" t="s">
        <v>70</v>
      </c>
      <c r="AA478" s="22" t="s">
        <v>58</v>
      </c>
      <c r="AB478" s="22" t="s">
        <v>25</v>
      </c>
      <c r="AC478" s="22" t="s">
        <v>118</v>
      </c>
      <c r="AD478" s="22" t="s">
        <v>119</v>
      </c>
      <c r="AE478" s="22" t="s">
        <v>70</v>
      </c>
      <c r="AF478" s="65" t="s">
        <v>6</v>
      </c>
      <c r="AG478" s="66" t="s">
        <v>120</v>
      </c>
      <c r="AH478" s="67" t="s">
        <v>121</v>
      </c>
      <c r="AI478" s="68" t="s">
        <v>122</v>
      </c>
      <c r="AJ478" s="67" t="s">
        <v>123</v>
      </c>
      <c r="AK478" s="92" t="s">
        <v>166</v>
      </c>
    </row>
    <row r="479" spans="1:37" ht="13.5" thickTop="1" x14ac:dyDescent="0.2">
      <c r="A479" s="7" t="s">
        <v>27</v>
      </c>
      <c r="B479" s="8">
        <v>30024</v>
      </c>
      <c r="C479" s="8">
        <v>968.51599999999996</v>
      </c>
      <c r="D479" s="8">
        <v>241.55600000000001</v>
      </c>
      <c r="E479" s="8">
        <v>6.556</v>
      </c>
      <c r="F479" s="45">
        <v>97.286000000000001</v>
      </c>
      <c r="G479" s="8">
        <v>243.333</v>
      </c>
      <c r="H479" s="8">
        <v>17</v>
      </c>
      <c r="I479" s="45">
        <v>93.013999999999996</v>
      </c>
      <c r="J479" s="8">
        <v>527.22199999999998</v>
      </c>
      <c r="K479" s="8">
        <v>56.222000000000001</v>
      </c>
      <c r="L479" s="45">
        <v>89.335999999999999</v>
      </c>
      <c r="M479" s="34">
        <v>7.399</v>
      </c>
      <c r="N479" s="34">
        <v>7.0060000000000002</v>
      </c>
      <c r="O479" s="8">
        <v>1270.6669999999999</v>
      </c>
      <c r="P479" s="8">
        <v>929</v>
      </c>
      <c r="Q479" s="38">
        <v>84.055999999999997</v>
      </c>
      <c r="R479" s="38">
        <v>11.794</v>
      </c>
      <c r="S479" s="42">
        <v>0.82599999999999996</v>
      </c>
      <c r="T479" s="42">
        <v>2.6480000000000001</v>
      </c>
      <c r="U479" s="42">
        <v>93.710999999999999</v>
      </c>
      <c r="V479" s="42">
        <v>23.622</v>
      </c>
      <c r="W479" s="8">
        <v>74.793000000000006</v>
      </c>
      <c r="X479" s="34">
        <v>9.3119999999999994</v>
      </c>
      <c r="Y479" s="34">
        <v>4.8019999999999996</v>
      </c>
      <c r="Z479" s="8">
        <v>48.432000000000002</v>
      </c>
      <c r="AA479" s="8">
        <v>17182</v>
      </c>
      <c r="AB479" s="9">
        <f t="shared" ref="AB479:AB490" si="201">AA479/B479</f>
        <v>0.57227551292299494</v>
      </c>
      <c r="AC479" s="8">
        <v>16</v>
      </c>
      <c r="AD479" s="45">
        <v>1</v>
      </c>
      <c r="AE479" s="48">
        <f t="shared" ref="AE479:AE490" si="202">AC479/B479</f>
        <v>5.329070077271516E-4</v>
      </c>
      <c r="AF479" s="69">
        <f>C479/$C$2</f>
        <v>0.64567733333333333</v>
      </c>
      <c r="AG479" s="70">
        <f>(C479*D479)/1000</f>
        <v>233.95085089599999</v>
      </c>
      <c r="AH479" s="71">
        <f>(AG479)/$E$3</f>
        <v>0.55702583546666662</v>
      </c>
      <c r="AI479" s="72">
        <f>(C479*G479)/1000</f>
        <v>235.67190382799998</v>
      </c>
      <c r="AJ479" s="71">
        <f>(AI479)/$G$3</f>
        <v>0.44889886443428567</v>
      </c>
      <c r="AK479" s="93">
        <f>(0.8*C479*G479)/60</f>
        <v>3142.2920510399999</v>
      </c>
    </row>
    <row r="480" spans="1:37" x14ac:dyDescent="0.2">
      <c r="A480" s="7" t="s">
        <v>28</v>
      </c>
      <c r="B480" s="8">
        <v>29832</v>
      </c>
      <c r="C480" s="8">
        <v>1065.4290000000001</v>
      </c>
      <c r="D480" s="8">
        <v>242.857</v>
      </c>
      <c r="E480" s="8">
        <v>15.286</v>
      </c>
      <c r="F480" s="45">
        <v>93.706000000000003</v>
      </c>
      <c r="G480" s="8">
        <v>277.14299999999997</v>
      </c>
      <c r="H480" s="8">
        <v>23.143000000000001</v>
      </c>
      <c r="I480" s="45">
        <v>91.649000000000001</v>
      </c>
      <c r="J480" s="8">
        <v>489</v>
      </c>
      <c r="K480" s="8">
        <v>89.856999999999999</v>
      </c>
      <c r="L480" s="45">
        <v>81.623999999999995</v>
      </c>
      <c r="M480" s="34">
        <v>7.4</v>
      </c>
      <c r="N480" s="34">
        <v>6.8860000000000001</v>
      </c>
      <c r="O480" s="8">
        <v>1236.143</v>
      </c>
      <c r="P480" s="8">
        <v>1028.4290000000001</v>
      </c>
      <c r="Q480" s="38">
        <v>76.356999999999999</v>
      </c>
      <c r="R480" s="38">
        <v>33.386000000000003</v>
      </c>
      <c r="S480" s="42">
        <v>0.83399999999999996</v>
      </c>
      <c r="T480" s="42">
        <v>0.33300000000000002</v>
      </c>
      <c r="U480" s="42">
        <v>90.8</v>
      </c>
      <c r="V480" s="42">
        <v>42.529000000000003</v>
      </c>
      <c r="W480" s="8">
        <v>53.161999999999999</v>
      </c>
      <c r="X480" s="34">
        <v>8.3940000000000001</v>
      </c>
      <c r="Y480" s="34">
        <v>4.5069999999999997</v>
      </c>
      <c r="Z480" s="8">
        <v>46.307000000000002</v>
      </c>
      <c r="AA480" s="8">
        <v>13123</v>
      </c>
      <c r="AB480" s="9">
        <f t="shared" si="201"/>
        <v>0.43989675516224191</v>
      </c>
      <c r="AC480" s="8">
        <v>2887</v>
      </c>
      <c r="AD480" s="45">
        <f>AC480/28</f>
        <v>103.10714285714286</v>
      </c>
      <c r="AE480" s="48">
        <f t="shared" si="202"/>
        <v>9.6775274872619999E-2</v>
      </c>
      <c r="AF480" s="69">
        <f t="shared" ref="AF480:AF490" si="203">C480/$C$2</f>
        <v>0.71028600000000008</v>
      </c>
      <c r="AG480" s="70">
        <f t="shared" ref="AG480:AG490" si="204">(C480*D480)/1000</f>
        <v>258.74689065300004</v>
      </c>
      <c r="AH480" s="71">
        <f t="shared" ref="AH480:AH490" si="205">(AG480)/$E$3</f>
        <v>0.61606402536428584</v>
      </c>
      <c r="AI480" s="72">
        <f t="shared" ref="AI480:AI490" si="206">(C480*G480)/1000</f>
        <v>295.27618934699996</v>
      </c>
      <c r="AJ480" s="71">
        <f t="shared" ref="AJ480:AJ490" si="207">(AI480)/$G$3</f>
        <v>0.56243083685142847</v>
      </c>
      <c r="AK480" s="93">
        <f t="shared" ref="AK480:AK490" si="208">(0.8*C480*G480)/60</f>
        <v>3937.0158579600006</v>
      </c>
    </row>
    <row r="481" spans="1:37" x14ac:dyDescent="0.2">
      <c r="A481" s="7" t="s">
        <v>29</v>
      </c>
      <c r="B481" s="8">
        <v>30649</v>
      </c>
      <c r="C481" s="8">
        <v>988.67700000000002</v>
      </c>
      <c r="D481" s="8">
        <v>167.54</v>
      </c>
      <c r="E481" s="8">
        <v>17.14</v>
      </c>
      <c r="F481" s="45">
        <v>89.77</v>
      </c>
      <c r="G481" s="8">
        <v>238.333</v>
      </c>
      <c r="H481" s="8">
        <v>20.167000000000002</v>
      </c>
      <c r="I481" s="45">
        <v>91.537999999999997</v>
      </c>
      <c r="J481" s="8">
        <v>371.33300000000003</v>
      </c>
      <c r="K481" s="8">
        <v>115</v>
      </c>
      <c r="L481" s="45">
        <v>69.03</v>
      </c>
      <c r="M481" s="34">
        <v>6.7859999999999996</v>
      </c>
      <c r="N481" s="34">
        <v>6.6120000000000001</v>
      </c>
      <c r="O481" s="8">
        <v>1277.2</v>
      </c>
      <c r="P481" s="8">
        <v>1121</v>
      </c>
      <c r="Q481" s="38">
        <v>44.2</v>
      </c>
      <c r="R481" s="38">
        <v>33.94</v>
      </c>
      <c r="S481" s="42">
        <v>1.921</v>
      </c>
      <c r="T481" s="42">
        <v>1.526</v>
      </c>
      <c r="U481" s="42">
        <v>59.1</v>
      </c>
      <c r="V481" s="42">
        <v>37.950000000000003</v>
      </c>
      <c r="W481" s="8">
        <v>35.786999999999999</v>
      </c>
      <c r="X481" s="34">
        <v>5.9980000000000002</v>
      </c>
      <c r="Y481" s="34">
        <v>5.0620000000000003</v>
      </c>
      <c r="Z481" s="8">
        <v>15.605</v>
      </c>
      <c r="AA481" s="8">
        <v>17833</v>
      </c>
      <c r="AB481" s="9">
        <f t="shared" si="201"/>
        <v>0.58184606349309931</v>
      </c>
      <c r="AC481" s="8">
        <v>12863</v>
      </c>
      <c r="AD481" s="45">
        <v>415</v>
      </c>
      <c r="AE481" s="48">
        <f t="shared" si="202"/>
        <v>0.41968742862736141</v>
      </c>
      <c r="AF481" s="69">
        <f t="shared" si="203"/>
        <v>0.65911799999999998</v>
      </c>
      <c r="AG481" s="70">
        <f t="shared" si="204"/>
        <v>165.64294457999998</v>
      </c>
      <c r="AH481" s="71">
        <f t="shared" si="205"/>
        <v>0.39438796328571424</v>
      </c>
      <c r="AI481" s="72">
        <f t="shared" si="206"/>
        <v>235.634355441</v>
      </c>
      <c r="AJ481" s="71">
        <f t="shared" si="207"/>
        <v>0.44882734369714283</v>
      </c>
      <c r="AK481" s="93">
        <f t="shared" si="208"/>
        <v>3141.7914058800006</v>
      </c>
    </row>
    <row r="482" spans="1:37" x14ac:dyDescent="0.2">
      <c r="A482" s="7" t="s">
        <v>30</v>
      </c>
      <c r="B482" s="8">
        <v>28650</v>
      </c>
      <c r="C482" s="8">
        <v>955</v>
      </c>
      <c r="D482" s="8">
        <v>235.75</v>
      </c>
      <c r="E482" s="8">
        <v>17.5</v>
      </c>
      <c r="F482" s="45">
        <v>92.576999999999998</v>
      </c>
      <c r="G482" s="8">
        <v>296.66699999999997</v>
      </c>
      <c r="H482" s="8">
        <v>22.25</v>
      </c>
      <c r="I482" s="45">
        <v>92.5</v>
      </c>
      <c r="J482" s="8">
        <v>539.25</v>
      </c>
      <c r="K482" s="8">
        <v>93.75</v>
      </c>
      <c r="L482" s="45">
        <v>82.614999999999995</v>
      </c>
      <c r="M482" s="34">
        <v>7.0780000000000003</v>
      </c>
      <c r="N482" s="34">
        <v>7.1230000000000002</v>
      </c>
      <c r="O482" s="8">
        <v>1091.25</v>
      </c>
      <c r="P482" s="8">
        <v>1135</v>
      </c>
      <c r="Q482" s="38">
        <v>77.075000000000003</v>
      </c>
      <c r="R482" s="38">
        <v>31.175000000000001</v>
      </c>
      <c r="S482" s="42">
        <v>0.81299999999999994</v>
      </c>
      <c r="T482" s="42">
        <v>0.38500000000000001</v>
      </c>
      <c r="U482" s="42">
        <v>97.924999999999997</v>
      </c>
      <c r="V482" s="42">
        <v>35.424999999999997</v>
      </c>
      <c r="W482" s="8">
        <v>63.823999999999998</v>
      </c>
      <c r="X482" s="34">
        <v>8.7279999999999998</v>
      </c>
      <c r="Y482" s="34">
        <v>5.8479999999999999</v>
      </c>
      <c r="Z482" s="8">
        <v>32.997</v>
      </c>
      <c r="AA482" s="8">
        <v>18823</v>
      </c>
      <c r="AB482" s="9">
        <f t="shared" si="201"/>
        <v>0.65699825479930196</v>
      </c>
      <c r="AC482" s="8">
        <v>12863</v>
      </c>
      <c r="AD482" s="45">
        <v>429</v>
      </c>
      <c r="AE482" s="48">
        <f t="shared" si="202"/>
        <v>0.44897033158813265</v>
      </c>
      <c r="AF482" s="69">
        <f>C482/$C$2</f>
        <v>0.63666666666666671</v>
      </c>
      <c r="AG482" s="70">
        <f>(C482*D482)/1000</f>
        <v>225.14125000000001</v>
      </c>
      <c r="AH482" s="71">
        <f t="shared" si="205"/>
        <v>0.53605059523809528</v>
      </c>
      <c r="AI482" s="72">
        <f>(C482*G482)/1000</f>
        <v>283.31698499999999</v>
      </c>
      <c r="AJ482" s="71">
        <f t="shared" si="207"/>
        <v>0.5396514</v>
      </c>
      <c r="AK482" s="93">
        <f>(0.8*C482*G482)/60</f>
        <v>3777.5598</v>
      </c>
    </row>
    <row r="483" spans="1:37" x14ac:dyDescent="0.2">
      <c r="A483" s="7" t="s">
        <v>31</v>
      </c>
      <c r="B483" s="8">
        <v>31960</v>
      </c>
      <c r="C483" s="8">
        <v>1030.9680000000001</v>
      </c>
      <c r="D483" s="8">
        <v>280</v>
      </c>
      <c r="E483" s="8">
        <v>12.6</v>
      </c>
      <c r="F483" s="45">
        <v>95.5</v>
      </c>
      <c r="G483" s="8">
        <v>336</v>
      </c>
      <c r="H483" s="8">
        <v>16.399999999999999</v>
      </c>
      <c r="I483" s="45">
        <v>95.119</v>
      </c>
      <c r="J483" s="8">
        <v>633.79999999999995</v>
      </c>
      <c r="K483" s="8">
        <v>68.8</v>
      </c>
      <c r="L483" s="45">
        <v>89.144999999999996</v>
      </c>
      <c r="M483" s="34">
        <v>7.1959999999999997</v>
      </c>
      <c r="N483" s="34">
        <v>7.2359999999999998</v>
      </c>
      <c r="O483" s="8">
        <v>1394</v>
      </c>
      <c r="P483" s="8">
        <v>1026</v>
      </c>
      <c r="Q483" s="38">
        <v>73.44</v>
      </c>
      <c r="R483" s="38">
        <v>21.14</v>
      </c>
      <c r="S483" s="42">
        <v>0.90600000000000003</v>
      </c>
      <c r="T483" s="42">
        <v>0.374</v>
      </c>
      <c r="U483" s="42">
        <v>93.64</v>
      </c>
      <c r="V483" s="42">
        <v>29.44</v>
      </c>
      <c r="W483" s="8">
        <v>68.56</v>
      </c>
      <c r="X483" s="34">
        <v>9.2560000000000002</v>
      </c>
      <c r="Y483" s="34">
        <v>5.476</v>
      </c>
      <c r="Z483" s="8">
        <v>40.838000000000001</v>
      </c>
      <c r="AA483" s="8">
        <v>16950</v>
      </c>
      <c r="AB483" s="9">
        <f t="shared" si="201"/>
        <v>0.53035043804755944</v>
      </c>
      <c r="AC483" s="8">
        <v>21654</v>
      </c>
      <c r="AD483" s="45">
        <v>699</v>
      </c>
      <c r="AE483" s="48">
        <f t="shared" si="202"/>
        <v>0.67753441802252812</v>
      </c>
      <c r="AF483" s="69">
        <f t="shared" si="203"/>
        <v>0.68731200000000003</v>
      </c>
      <c r="AG483" s="70">
        <f t="shared" si="204"/>
        <v>288.67104000000006</v>
      </c>
      <c r="AH483" s="71">
        <f t="shared" si="205"/>
        <v>0.68731200000000015</v>
      </c>
      <c r="AI483" s="72">
        <f t="shared" si="206"/>
        <v>346.40524800000003</v>
      </c>
      <c r="AJ483" s="71">
        <f t="shared" si="207"/>
        <v>0.6598195200000001</v>
      </c>
      <c r="AK483" s="93">
        <f t="shared" si="208"/>
        <v>4618.736640000001</v>
      </c>
    </row>
    <row r="484" spans="1:37" x14ac:dyDescent="0.2">
      <c r="A484" s="7" t="s">
        <v>32</v>
      </c>
      <c r="B484" s="8">
        <v>33081</v>
      </c>
      <c r="C484" s="8">
        <v>1102.7</v>
      </c>
      <c r="D484" s="8">
        <v>197.5</v>
      </c>
      <c r="E484" s="8">
        <v>9.75</v>
      </c>
      <c r="F484" s="45">
        <v>95.063000000000002</v>
      </c>
      <c r="G484" s="8">
        <v>310</v>
      </c>
      <c r="H484" s="8">
        <v>16</v>
      </c>
      <c r="I484" s="45">
        <v>94.838999999999999</v>
      </c>
      <c r="J484" s="8">
        <v>466.75</v>
      </c>
      <c r="K484" s="8">
        <v>50.5</v>
      </c>
      <c r="L484" s="45">
        <v>89.180999999999997</v>
      </c>
      <c r="M484" s="34">
        <v>6.7130000000000001</v>
      </c>
      <c r="N484" s="34">
        <v>6.6479999999999997</v>
      </c>
      <c r="O484" s="8">
        <v>1331.5</v>
      </c>
      <c r="P484" s="8">
        <v>1123</v>
      </c>
      <c r="Q484" s="38">
        <v>60.575000000000003</v>
      </c>
      <c r="R484" s="38">
        <v>22.925000000000001</v>
      </c>
      <c r="S484" s="42">
        <v>0.75800000000000001</v>
      </c>
      <c r="T484" s="42">
        <v>0.23899999999999999</v>
      </c>
      <c r="U484" s="42">
        <v>74.650000000000006</v>
      </c>
      <c r="V484" s="42">
        <v>29.6</v>
      </c>
      <c r="W484" s="8">
        <v>60.347999999999999</v>
      </c>
      <c r="X484" s="34">
        <v>6.87</v>
      </c>
      <c r="Y484" s="34">
        <v>5.0449999999999999</v>
      </c>
      <c r="Z484" s="8">
        <v>26.565000000000001</v>
      </c>
      <c r="AA484" s="8">
        <v>16114</v>
      </c>
      <c r="AB484" s="9">
        <f t="shared" si="201"/>
        <v>0.48710740304102051</v>
      </c>
      <c r="AC484" s="8">
        <v>24692</v>
      </c>
      <c r="AD484" s="45">
        <v>823</v>
      </c>
      <c r="AE484" s="48">
        <f t="shared" si="202"/>
        <v>0.74641032616910008</v>
      </c>
      <c r="AF484" s="69">
        <f t="shared" si="203"/>
        <v>0.73513333333333342</v>
      </c>
      <c r="AG484" s="70">
        <f t="shared" si="204"/>
        <v>217.78325000000001</v>
      </c>
      <c r="AH484" s="71">
        <f t="shared" si="205"/>
        <v>0.51853154761904763</v>
      </c>
      <c r="AI484" s="72">
        <f t="shared" si="206"/>
        <v>341.83699999999999</v>
      </c>
      <c r="AJ484" s="71">
        <f t="shared" si="207"/>
        <v>0.65111809523809516</v>
      </c>
      <c r="AK484" s="93">
        <f t="shared" si="208"/>
        <v>4557.8266666666668</v>
      </c>
    </row>
    <row r="485" spans="1:37" x14ac:dyDescent="0.2">
      <c r="A485" s="7" t="s">
        <v>33</v>
      </c>
      <c r="B485" s="8">
        <v>30213</v>
      </c>
      <c r="C485" s="8">
        <v>974.61300000000006</v>
      </c>
      <c r="D485" s="8">
        <v>228.4</v>
      </c>
      <c r="E485" s="8">
        <v>13.26</v>
      </c>
      <c r="F485" s="45">
        <v>94.194000000000003</v>
      </c>
      <c r="G485" s="8">
        <v>310.60000000000002</v>
      </c>
      <c r="H485" s="8">
        <v>14.4</v>
      </c>
      <c r="I485" s="45">
        <v>95.364000000000004</v>
      </c>
      <c r="J485" s="8">
        <v>519.6</v>
      </c>
      <c r="K485" s="8">
        <v>45.4</v>
      </c>
      <c r="L485" s="45">
        <v>91.263000000000005</v>
      </c>
      <c r="M485" s="34">
        <v>7.16</v>
      </c>
      <c r="N485" s="34">
        <v>7.1920000000000002</v>
      </c>
      <c r="O485" s="8">
        <v>1459.2</v>
      </c>
      <c r="P485" s="8">
        <v>1084.9659999999999</v>
      </c>
      <c r="Q485" s="38">
        <v>66.322000000000003</v>
      </c>
      <c r="R485" s="38">
        <v>22.02</v>
      </c>
      <c r="S485" s="42">
        <v>0.72299999999999998</v>
      </c>
      <c r="T485" s="42">
        <v>0.78600000000000003</v>
      </c>
      <c r="U485" s="42">
        <v>79.391999999999996</v>
      </c>
      <c r="V485" s="42">
        <v>35.840000000000003</v>
      </c>
      <c r="W485" s="8">
        <v>54.856999999999999</v>
      </c>
      <c r="X485" s="34">
        <v>8.0739999999999998</v>
      </c>
      <c r="Y485" s="34">
        <v>4.952</v>
      </c>
      <c r="Z485" s="8">
        <v>38.667000000000002</v>
      </c>
      <c r="AA485" s="8">
        <v>16706</v>
      </c>
      <c r="AB485" s="9">
        <f t="shared" si="201"/>
        <v>0.55294078707840999</v>
      </c>
      <c r="AC485" s="8">
        <v>23350</v>
      </c>
      <c r="AD485" s="45">
        <v>753</v>
      </c>
      <c r="AE485" s="48">
        <f t="shared" si="202"/>
        <v>0.77284612583987022</v>
      </c>
      <c r="AF485" s="69">
        <f t="shared" si="203"/>
        <v>0.64974200000000004</v>
      </c>
      <c r="AG485" s="70">
        <f t="shared" si="204"/>
        <v>222.60160920000001</v>
      </c>
      <c r="AH485" s="71">
        <f t="shared" si="205"/>
        <v>0.53000383142857144</v>
      </c>
      <c r="AI485" s="72">
        <f t="shared" si="206"/>
        <v>302.71479780000004</v>
      </c>
      <c r="AJ485" s="71">
        <f t="shared" si="207"/>
        <v>0.57659961485714295</v>
      </c>
      <c r="AK485" s="93">
        <f t="shared" si="208"/>
        <v>4036.1973040000007</v>
      </c>
    </row>
    <row r="486" spans="1:37" x14ac:dyDescent="0.2">
      <c r="A486" s="7" t="s">
        <v>34</v>
      </c>
      <c r="B486" s="8">
        <v>26572</v>
      </c>
      <c r="C486" s="8">
        <v>857.16099999999994</v>
      </c>
      <c r="D486" s="8">
        <v>168.5</v>
      </c>
      <c r="E486" s="8">
        <v>13.5</v>
      </c>
      <c r="F486" s="45">
        <v>91.988</v>
      </c>
      <c r="G486" s="8">
        <v>237.5</v>
      </c>
      <c r="H486" s="8">
        <v>15</v>
      </c>
      <c r="I486" s="45">
        <v>93.683999999999997</v>
      </c>
      <c r="J486" s="8">
        <v>420.5</v>
      </c>
      <c r="K486" s="8">
        <v>45</v>
      </c>
      <c r="L486" s="45">
        <v>89.298000000000002</v>
      </c>
      <c r="M486" s="34">
        <v>6.9930000000000003</v>
      </c>
      <c r="N486" s="34">
        <v>6.9950000000000001</v>
      </c>
      <c r="O486" s="8">
        <v>1334.5</v>
      </c>
      <c r="P486" s="8">
        <v>1037</v>
      </c>
      <c r="Q486" s="38">
        <v>58.1</v>
      </c>
      <c r="R486" s="38">
        <v>22.524999999999999</v>
      </c>
      <c r="S486" s="42">
        <v>0.58199999999999996</v>
      </c>
      <c r="T486" s="42">
        <v>0.59499999999999997</v>
      </c>
      <c r="U486" s="42">
        <v>66.375</v>
      </c>
      <c r="V486" s="42">
        <v>27.4</v>
      </c>
      <c r="W486" s="8">
        <v>58.719000000000001</v>
      </c>
      <c r="X486" s="34">
        <v>6.91</v>
      </c>
      <c r="Y486" s="34">
        <v>4.9880000000000004</v>
      </c>
      <c r="Z486" s="8">
        <v>27.815000000000001</v>
      </c>
      <c r="AA486" s="8">
        <v>17068</v>
      </c>
      <c r="AB486" s="9">
        <f t="shared" si="201"/>
        <v>0.64233027246725882</v>
      </c>
      <c r="AC486" s="8">
        <v>16993</v>
      </c>
      <c r="AD486" s="45">
        <v>548</v>
      </c>
      <c r="AE486" s="48">
        <f t="shared" si="202"/>
        <v>0.6395077525214512</v>
      </c>
      <c r="AF486" s="69">
        <f t="shared" si="203"/>
        <v>0.5714406666666666</v>
      </c>
      <c r="AG486" s="70">
        <f t="shared" si="204"/>
        <v>144.43162849999999</v>
      </c>
      <c r="AH486" s="71">
        <f t="shared" si="205"/>
        <v>0.34388482976190471</v>
      </c>
      <c r="AI486" s="72">
        <f t="shared" si="206"/>
        <v>203.5757375</v>
      </c>
      <c r="AJ486" s="71">
        <f t="shared" si="207"/>
        <v>0.38776330952380955</v>
      </c>
      <c r="AK486" s="93">
        <f t="shared" si="208"/>
        <v>2714.3431666666665</v>
      </c>
    </row>
    <row r="487" spans="1:37" x14ac:dyDescent="0.2">
      <c r="A487" s="7" t="s">
        <v>35</v>
      </c>
      <c r="B487" s="8">
        <v>33023</v>
      </c>
      <c r="C487" s="8">
        <v>1100.7670000000001</v>
      </c>
      <c r="D487" s="8">
        <v>161</v>
      </c>
      <c r="E487" s="8">
        <v>4</v>
      </c>
      <c r="F487" s="45">
        <v>97.5</v>
      </c>
      <c r="G487" s="8">
        <v>257</v>
      </c>
      <c r="H487" s="8">
        <v>9.6999999999999993</v>
      </c>
      <c r="I487" s="45">
        <v>96.2</v>
      </c>
      <c r="J487" s="8">
        <v>375</v>
      </c>
      <c r="K487" s="8">
        <v>36</v>
      </c>
      <c r="L487" s="45">
        <v>90.4</v>
      </c>
      <c r="M487" s="34">
        <v>6.7</v>
      </c>
      <c r="N487" s="34">
        <v>6.8</v>
      </c>
      <c r="O487" s="8">
        <v>1385</v>
      </c>
      <c r="P487" s="8">
        <v>978</v>
      </c>
      <c r="Q487" s="38">
        <v>63</v>
      </c>
      <c r="R487" s="38">
        <v>15.3</v>
      </c>
      <c r="S487" s="42">
        <v>0.64</v>
      </c>
      <c r="T487" s="42">
        <v>1.9</v>
      </c>
      <c r="U487" s="42">
        <v>81</v>
      </c>
      <c r="V487" s="42">
        <v>27.3</v>
      </c>
      <c r="W487" s="8">
        <v>66.3</v>
      </c>
      <c r="X487" s="34">
        <v>7.3</v>
      </c>
      <c r="Y487" s="34">
        <v>3.88</v>
      </c>
      <c r="Z487" s="8">
        <v>46.8</v>
      </c>
      <c r="AA487" s="8">
        <v>15723</v>
      </c>
      <c r="AB487" s="9">
        <f t="shared" si="201"/>
        <v>0.47612270235896192</v>
      </c>
      <c r="AC487" s="8">
        <v>24281</v>
      </c>
      <c r="AD487" s="45">
        <v>809</v>
      </c>
      <c r="AE487" s="48">
        <f t="shared" si="202"/>
        <v>0.73527541410532049</v>
      </c>
      <c r="AF487" s="69">
        <f t="shared" si="203"/>
        <v>0.7338446666666667</v>
      </c>
      <c r="AG487" s="70">
        <f t="shared" si="204"/>
        <v>177.22348700000003</v>
      </c>
      <c r="AH487" s="71">
        <f t="shared" si="205"/>
        <v>0.42196068333333342</v>
      </c>
      <c r="AI487" s="72">
        <f t="shared" si="206"/>
        <v>282.89711900000003</v>
      </c>
      <c r="AJ487" s="71">
        <f t="shared" si="207"/>
        <v>0.53885165523809531</v>
      </c>
      <c r="AK487" s="93">
        <f t="shared" si="208"/>
        <v>3771.9615866666672</v>
      </c>
    </row>
    <row r="488" spans="1:37" x14ac:dyDescent="0.2">
      <c r="A488" s="7" t="s">
        <v>36</v>
      </c>
      <c r="B488" s="8">
        <v>31673</v>
      </c>
      <c r="C488" s="8">
        <v>1021.71</v>
      </c>
      <c r="D488" s="8">
        <v>227</v>
      </c>
      <c r="E488" s="8">
        <v>7</v>
      </c>
      <c r="F488" s="45">
        <v>96.9</v>
      </c>
      <c r="G488" s="8">
        <v>216</v>
      </c>
      <c r="H488" s="8">
        <v>11.6</v>
      </c>
      <c r="I488" s="45">
        <v>94.6</v>
      </c>
      <c r="J488" s="8">
        <v>424</v>
      </c>
      <c r="K488" s="8">
        <v>38</v>
      </c>
      <c r="L488" s="45">
        <v>91</v>
      </c>
      <c r="M488" s="34">
        <v>6.9</v>
      </c>
      <c r="N488" s="34">
        <v>7.1</v>
      </c>
      <c r="O488" s="8">
        <v>1371</v>
      </c>
      <c r="P488" s="8">
        <v>1124</v>
      </c>
      <c r="Q488" s="38">
        <v>63</v>
      </c>
      <c r="R488" s="38">
        <v>13.9</v>
      </c>
      <c r="S488" s="42">
        <v>0.74</v>
      </c>
      <c r="T488" s="42">
        <v>2.2999999999999998</v>
      </c>
      <c r="U488" s="42">
        <v>88</v>
      </c>
      <c r="V488" s="42">
        <v>22.4</v>
      </c>
      <c r="W488" s="8">
        <v>74.5</v>
      </c>
      <c r="X488" s="34">
        <v>7</v>
      </c>
      <c r="Y488" s="34">
        <v>4.54</v>
      </c>
      <c r="Z488" s="8">
        <v>35.1</v>
      </c>
      <c r="AA488" s="8">
        <v>17568</v>
      </c>
      <c r="AB488" s="9">
        <f t="shared" si="201"/>
        <v>0.55466801376566788</v>
      </c>
      <c r="AC488" s="8">
        <v>7963</v>
      </c>
      <c r="AD488" s="45">
        <v>257</v>
      </c>
      <c r="AE488" s="48">
        <f t="shared" si="202"/>
        <v>0.25141287531967293</v>
      </c>
      <c r="AF488" s="69">
        <f t="shared" si="203"/>
        <v>0.68114000000000008</v>
      </c>
      <c r="AG488" s="70">
        <f t="shared" si="204"/>
        <v>231.92817000000002</v>
      </c>
      <c r="AH488" s="71">
        <f t="shared" si="205"/>
        <v>0.55220992857142859</v>
      </c>
      <c r="AI488" s="72">
        <f t="shared" si="206"/>
        <v>220.68936000000002</v>
      </c>
      <c r="AJ488" s="71">
        <f t="shared" si="207"/>
        <v>0.42036068571428575</v>
      </c>
      <c r="AK488" s="93">
        <f t="shared" si="208"/>
        <v>2942.5248000000001</v>
      </c>
    </row>
    <row r="489" spans="1:37" x14ac:dyDescent="0.2">
      <c r="A489" s="7" t="s">
        <v>37</v>
      </c>
      <c r="B489" s="8">
        <v>30148</v>
      </c>
      <c r="C489" s="8">
        <v>1004.933</v>
      </c>
      <c r="D489" s="8">
        <v>289</v>
      </c>
      <c r="E489" s="8">
        <v>9</v>
      </c>
      <c r="F489" s="45">
        <v>96.9</v>
      </c>
      <c r="G489" s="8">
        <v>310</v>
      </c>
      <c r="H489" s="8">
        <v>15.8</v>
      </c>
      <c r="I489" s="45">
        <v>94.9</v>
      </c>
      <c r="J489" s="8">
        <v>562</v>
      </c>
      <c r="K489" s="8">
        <v>45</v>
      </c>
      <c r="L489" s="45">
        <v>92</v>
      </c>
      <c r="M489" s="34">
        <v>7.9</v>
      </c>
      <c r="N489" s="34">
        <v>6.1</v>
      </c>
      <c r="O489" s="8">
        <v>1513</v>
      </c>
      <c r="P489" s="8">
        <v>1186</v>
      </c>
      <c r="Q489" s="38">
        <v>81</v>
      </c>
      <c r="R489" s="38">
        <v>17.5</v>
      </c>
      <c r="S489" s="42">
        <v>0.67</v>
      </c>
      <c r="T489" s="42">
        <v>5.3</v>
      </c>
      <c r="U489" s="42">
        <v>101</v>
      </c>
      <c r="V489" s="42">
        <v>42.6</v>
      </c>
      <c r="W489" s="8">
        <v>57.8</v>
      </c>
      <c r="X489" s="34">
        <v>8.1</v>
      </c>
      <c r="Y489" s="34">
        <v>4.6100000000000003</v>
      </c>
      <c r="Z489" s="8">
        <v>43.1</v>
      </c>
      <c r="AA489" s="8">
        <v>17255</v>
      </c>
      <c r="AB489" s="9">
        <f t="shared" si="201"/>
        <v>0.57234310733713678</v>
      </c>
      <c r="AC489" s="8">
        <v>2</v>
      </c>
      <c r="AD489" s="42">
        <f>AC489/30</f>
        <v>6.6666666666666666E-2</v>
      </c>
      <c r="AE489" s="48">
        <f t="shared" si="202"/>
        <v>6.6339392331166242E-5</v>
      </c>
      <c r="AF489" s="69">
        <f t="shared" si="203"/>
        <v>0.66995533333333335</v>
      </c>
      <c r="AG489" s="70">
        <f t="shared" si="204"/>
        <v>290.42563699999999</v>
      </c>
      <c r="AH489" s="71">
        <f t="shared" si="205"/>
        <v>0.69148961190476188</v>
      </c>
      <c r="AI489" s="72">
        <f t="shared" si="206"/>
        <v>311.52922999999998</v>
      </c>
      <c r="AJ489" s="71">
        <f t="shared" si="207"/>
        <v>0.59338900952380946</v>
      </c>
      <c r="AK489" s="93">
        <f t="shared" si="208"/>
        <v>4153.7230666666674</v>
      </c>
    </row>
    <row r="490" spans="1:37" ht="13.5" thickBot="1" x14ac:dyDescent="0.25">
      <c r="A490" s="7" t="s">
        <v>38</v>
      </c>
      <c r="B490" s="8">
        <v>32516</v>
      </c>
      <c r="C490" s="8">
        <v>1048.903</v>
      </c>
      <c r="D490" s="8">
        <v>298</v>
      </c>
      <c r="E490" s="8">
        <v>19</v>
      </c>
      <c r="F490" s="45">
        <v>93.6</v>
      </c>
      <c r="G490" s="8">
        <v>230</v>
      </c>
      <c r="H490" s="8">
        <v>16.7</v>
      </c>
      <c r="I490" s="45">
        <v>92.7</v>
      </c>
      <c r="J490" s="8">
        <v>459</v>
      </c>
      <c r="K490" s="8">
        <v>56</v>
      </c>
      <c r="L490" s="45">
        <v>87.8</v>
      </c>
      <c r="M490" s="34" t="s">
        <v>147</v>
      </c>
      <c r="N490" s="34" t="s">
        <v>147</v>
      </c>
      <c r="O490" s="8">
        <v>1527</v>
      </c>
      <c r="P490" s="8">
        <v>1247</v>
      </c>
      <c r="Q490" s="38">
        <v>76</v>
      </c>
      <c r="R490" s="38">
        <v>15.1</v>
      </c>
      <c r="S490" s="42">
        <v>0.73</v>
      </c>
      <c r="T490" s="42">
        <v>6.4</v>
      </c>
      <c r="U490" s="42">
        <v>94</v>
      </c>
      <c r="V490" s="42">
        <v>33.700000000000003</v>
      </c>
      <c r="W490" s="8">
        <v>64.099999999999994</v>
      </c>
      <c r="X490" s="34">
        <v>9.3000000000000007</v>
      </c>
      <c r="Y490" s="34">
        <v>3.45</v>
      </c>
      <c r="Z490" s="8">
        <v>62.9</v>
      </c>
      <c r="AA490" s="8">
        <v>20157</v>
      </c>
      <c r="AB490" s="9">
        <f t="shared" si="201"/>
        <v>0.61991019805634151</v>
      </c>
      <c r="AC490" s="8">
        <v>0</v>
      </c>
      <c r="AD490" s="45">
        <v>0</v>
      </c>
      <c r="AE490" s="48">
        <f t="shared" si="202"/>
        <v>0</v>
      </c>
      <c r="AF490" s="69">
        <f t="shared" si="203"/>
        <v>0.69926866666666665</v>
      </c>
      <c r="AG490" s="70">
        <f t="shared" si="204"/>
        <v>312.57309399999997</v>
      </c>
      <c r="AH490" s="71">
        <f t="shared" si="205"/>
        <v>0.74422165238095228</v>
      </c>
      <c r="AI490" s="72">
        <f t="shared" si="206"/>
        <v>241.24769000000001</v>
      </c>
      <c r="AJ490" s="71">
        <f t="shared" si="207"/>
        <v>0.45951940952380954</v>
      </c>
      <c r="AK490" s="93">
        <f t="shared" si="208"/>
        <v>3216.635866666667</v>
      </c>
    </row>
    <row r="491" spans="1:37" ht="14.25" thickTop="1" thickBot="1" x14ac:dyDescent="0.25">
      <c r="A491" s="10" t="s">
        <v>163</v>
      </c>
      <c r="B491" s="37">
        <f>SUM(B479:B490)</f>
        <v>368341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31"/>
      <c r="N491" s="31"/>
      <c r="O491" s="31"/>
      <c r="P491" s="31"/>
      <c r="Q491" s="11"/>
      <c r="R491" s="11"/>
      <c r="S491" s="11"/>
      <c r="T491" s="11"/>
      <c r="U491" s="11"/>
      <c r="V491" s="11"/>
      <c r="W491" s="11"/>
      <c r="X491" s="39"/>
      <c r="Y491" s="39"/>
      <c r="Z491" s="39"/>
      <c r="AA491" s="37">
        <f>SUM(AA479:AA490)</f>
        <v>204502</v>
      </c>
      <c r="AB491" s="31">
        <f>SUM(AB479:AB490)</f>
        <v>6.6867895085299942</v>
      </c>
      <c r="AC491" s="49">
        <f>SUM(AC479:AC490)</f>
        <v>147564</v>
      </c>
      <c r="AD491" s="49">
        <f>SUM(AD479:AD490)</f>
        <v>4837.1738095238097</v>
      </c>
      <c r="AE491" s="31"/>
      <c r="AF491" s="73"/>
      <c r="AG491" s="74"/>
      <c r="AH491" s="75"/>
      <c r="AI491" s="76"/>
      <c r="AJ491" s="75"/>
      <c r="AK491" s="89"/>
    </row>
    <row r="492" spans="1:37" ht="14.25" thickTop="1" thickBot="1" x14ac:dyDescent="0.25">
      <c r="A492" s="23" t="s">
        <v>164</v>
      </c>
      <c r="B492" s="14">
        <f t="shared" ref="B492:E492" si="209">AVERAGE(B479:B490)</f>
        <v>30695.083333333332</v>
      </c>
      <c r="C492" s="82">
        <f t="shared" si="209"/>
        <v>1009.9480833333336</v>
      </c>
      <c r="D492" s="82">
        <f t="shared" si="209"/>
        <v>228.09191666666666</v>
      </c>
      <c r="E492" s="82">
        <f t="shared" si="209"/>
        <v>12.049333333333331</v>
      </c>
      <c r="F492" s="83">
        <f>AVERAGE(F479:F490)</f>
        <v>94.581999999999994</v>
      </c>
      <c r="G492" s="82">
        <f>AVERAGE(G479:G490)</f>
        <v>271.88133333333332</v>
      </c>
      <c r="H492" s="82">
        <f>AVERAGE(H479:H490)</f>
        <v>16.513333333333332</v>
      </c>
      <c r="I492" s="83">
        <f>AVERAGE(I479:I490)</f>
        <v>93.842250000000021</v>
      </c>
      <c r="J492" s="82">
        <f t="shared" ref="J492:K492" si="210">AVERAGE(J479:J490)</f>
        <v>482.28791666666666</v>
      </c>
      <c r="K492" s="82">
        <f t="shared" si="210"/>
        <v>61.627416666666669</v>
      </c>
      <c r="L492" s="83">
        <f>AVERAGE(L479:L490)</f>
        <v>86.891000000000005</v>
      </c>
      <c r="M492" s="84">
        <f t="shared" ref="M492:Z492" si="211">AVERAGE(M479:M490)</f>
        <v>7.1113636363636372</v>
      </c>
      <c r="N492" s="84">
        <f t="shared" si="211"/>
        <v>6.8816363636363613</v>
      </c>
      <c r="O492" s="84">
        <f t="shared" si="211"/>
        <v>1349.2050000000002</v>
      </c>
      <c r="P492" s="84">
        <f t="shared" si="211"/>
        <v>1084.9495833333333</v>
      </c>
      <c r="Q492" s="82">
        <f t="shared" si="211"/>
        <v>68.59375</v>
      </c>
      <c r="R492" s="82">
        <f t="shared" si="211"/>
        <v>21.725416666666671</v>
      </c>
      <c r="S492" s="82">
        <f t="shared" si="211"/>
        <v>0.84525000000000006</v>
      </c>
      <c r="T492" s="82">
        <f t="shared" si="211"/>
        <v>1.8988333333333334</v>
      </c>
      <c r="U492" s="82">
        <f t="shared" si="211"/>
        <v>84.966083333333344</v>
      </c>
      <c r="V492" s="82">
        <f t="shared" si="211"/>
        <v>32.317166666666665</v>
      </c>
      <c r="W492" s="86">
        <f t="shared" si="211"/>
        <v>61.0625</v>
      </c>
      <c r="X492" s="88">
        <f t="shared" si="211"/>
        <v>7.9368333333333325</v>
      </c>
      <c r="Y492" s="88">
        <f t="shared" si="211"/>
        <v>4.7633333333333328</v>
      </c>
      <c r="Z492" s="86">
        <f t="shared" si="211"/>
        <v>38.7605</v>
      </c>
      <c r="AA492" s="14">
        <f>AVERAGE(AA479:AA490)</f>
        <v>17041.833333333332</v>
      </c>
      <c r="AB492" s="84">
        <f>AVERAGE(AB479:AB490)</f>
        <v>0.55723245904416618</v>
      </c>
      <c r="AC492" s="19">
        <f>AVERAGE(AC479:AC490)</f>
        <v>12297</v>
      </c>
      <c r="AD492" s="14">
        <f>AVERAGE(AD479:AD490)</f>
        <v>403.09781746031746</v>
      </c>
      <c r="AE492" s="87">
        <f>AVERAGE(AE479:AE490)</f>
        <v>0.39908493278884299</v>
      </c>
      <c r="AF492" s="77">
        <f t="shared" ref="AF492" si="212">C492/$C$2</f>
        <v>0.67329872222222242</v>
      </c>
      <c r="AG492" s="78">
        <f t="shared" ref="AG492" si="213">(C492*D492)/1000</f>
        <v>230.36099406132644</v>
      </c>
      <c r="AH492" s="79">
        <f t="shared" ref="AH492" si="214">(AG492)/$E$3</f>
        <v>0.54847855728887251</v>
      </c>
      <c r="AI492" s="80">
        <f t="shared" ref="AI492" si="215">(C492*G492)/1000</f>
        <v>274.58603149411118</v>
      </c>
      <c r="AJ492" s="79">
        <f t="shared" ref="AJ492" si="216">(AI492)/$G$3</f>
        <v>0.52302101236973564</v>
      </c>
      <c r="AK492" s="90">
        <f>AVERAGE(AK479:AK490)</f>
        <v>3667.5506843511107</v>
      </c>
    </row>
    <row r="493" spans="1:37" ht="13.5" thickTop="1" x14ac:dyDescent="0.2"/>
  </sheetData>
  <mergeCells count="2">
    <mergeCell ref="M79:N79"/>
    <mergeCell ref="M97:N97"/>
  </mergeCells>
  <phoneticPr fontId="0" type="noConversion"/>
  <conditionalFormatting sqref="E6:E17 E25:E36 E44:E55 E62:E73 E81:E92 E99:E110 E117:E128 E135:E146 E153:E164 E172:E183 E191:E202 E209:E220 E227:E238 E245:E256 E263:E274 E281:E292 E299:E310 E317:E328 E335:E346 E353:E364 E371:E382 E389:E400 E407:E418 E425:E436 E443:E454 E461:E472">
    <cfRule type="cellIs" dxfId="25" priority="35" operator="greaterThan">
      <formula>35</formula>
    </cfRule>
  </conditionalFormatting>
  <conditionalFormatting sqref="E479:E490">
    <cfRule type="cellIs" dxfId="24" priority="10" operator="greaterThan">
      <formula>35</formula>
    </cfRule>
  </conditionalFormatting>
  <conditionalFormatting sqref="H6:H17 H25:H36 H44:H55 H62:H73 H81:H92 H99:H110 H117:H128 H135:H146 H153:H164 H172:H183 H191:H202 H209:H220 H227:H238 H245:H256 H263:H274 H281:H292 H299:H310 H317:H328 H335:H346 H353:H364 H371:H382 H389:H400 H407:H418 H425:H436 H443:H454 H461:H472">
    <cfRule type="cellIs" dxfId="23" priority="34" operator="greaterThan">
      <formula>25</formula>
    </cfRule>
  </conditionalFormatting>
  <conditionalFormatting sqref="H479:H490">
    <cfRule type="cellIs" dxfId="22" priority="9" operator="greaterThan">
      <formula>25</formula>
    </cfRule>
  </conditionalFormatting>
  <conditionalFormatting sqref="K6:K17 K25:K36 K44:K55 K62:K73 K81:K92 K99:K110 K117:K128 K135:K146 K153:K164 K172:K183 K191:K202 K209:K220 K227:K238 K245:K256 K263:K274 K281:K292 K299:K310 K317:K328 K335:K346 K353:K364 K371:K382 K389:K400 K407:K418 K425:K436 K443:K454 K461:K472">
    <cfRule type="cellIs" dxfId="21" priority="33" operator="greaterThan">
      <formula>125</formula>
    </cfRule>
  </conditionalFormatting>
  <conditionalFormatting sqref="K479:K490">
    <cfRule type="cellIs" dxfId="20" priority="8" operator="greaterThan">
      <formula>125</formula>
    </cfRule>
  </conditionalFormatting>
  <conditionalFormatting sqref="AF317:AF328 AH317:AH328 AJ317:AJ328">
    <cfRule type="cellIs" dxfId="19" priority="12" operator="between">
      <formula>80%</formula>
      <formula>200%</formula>
    </cfRule>
  </conditionalFormatting>
  <conditionalFormatting sqref="AF330 AH330 AJ330">
    <cfRule type="cellIs" dxfId="18" priority="11" operator="between">
      <formula>80%</formula>
      <formula>200%</formula>
    </cfRule>
  </conditionalFormatting>
  <conditionalFormatting sqref="AF335:AF346 AH335:AH346 AJ335:AJ346">
    <cfRule type="cellIs" dxfId="17" priority="14" operator="between">
      <formula>80%</formula>
      <formula>200%</formula>
    </cfRule>
  </conditionalFormatting>
  <conditionalFormatting sqref="AF348 AH348 AJ348">
    <cfRule type="cellIs" dxfId="16" priority="13" operator="between">
      <formula>80%</formula>
      <formula>200%</formula>
    </cfRule>
  </conditionalFormatting>
  <conditionalFormatting sqref="AF353:AF364 AH353:AH364 AJ353:AJ364">
    <cfRule type="cellIs" dxfId="15" priority="16" operator="between">
      <formula>80%</formula>
      <formula>200%</formula>
    </cfRule>
  </conditionalFormatting>
  <conditionalFormatting sqref="AF366 AH366 AJ366">
    <cfRule type="cellIs" dxfId="14" priority="15" operator="between">
      <formula>80%</formula>
      <formula>200%</formula>
    </cfRule>
  </conditionalFormatting>
  <conditionalFormatting sqref="AF371:AF382 AH371:AH382 AJ371:AJ382">
    <cfRule type="cellIs" dxfId="13" priority="18" operator="between">
      <formula>80%</formula>
      <formula>200%</formula>
    </cfRule>
  </conditionalFormatting>
  <conditionalFormatting sqref="AF384 AH384 AJ384">
    <cfRule type="cellIs" dxfId="12" priority="17" operator="between">
      <formula>80%</formula>
      <formula>200%</formula>
    </cfRule>
  </conditionalFormatting>
  <conditionalFormatting sqref="AF389:AF400 AH389:AH400 AJ389:AJ400">
    <cfRule type="cellIs" dxfId="11" priority="20" operator="between">
      <formula>80%</formula>
      <formula>200%</formula>
    </cfRule>
  </conditionalFormatting>
  <conditionalFormatting sqref="AF402 AH402 AJ402">
    <cfRule type="cellIs" dxfId="10" priority="19" operator="between">
      <formula>80%</formula>
      <formula>200%</formula>
    </cfRule>
  </conditionalFormatting>
  <conditionalFormatting sqref="AF407:AF418 AH407:AH418 AJ407:AJ418">
    <cfRule type="cellIs" dxfId="9" priority="22" operator="between">
      <formula>80%</formula>
      <formula>200%</formula>
    </cfRule>
  </conditionalFormatting>
  <conditionalFormatting sqref="AF420 AH420 AJ420">
    <cfRule type="cellIs" dxfId="8" priority="21" operator="between">
      <formula>80%</formula>
      <formula>200%</formula>
    </cfRule>
  </conditionalFormatting>
  <conditionalFormatting sqref="AF425:AF436 AH425:AH436 AJ425:AJ436">
    <cfRule type="cellIs" dxfId="7" priority="24" operator="between">
      <formula>80%</formula>
      <formula>200%</formula>
    </cfRule>
  </conditionalFormatting>
  <conditionalFormatting sqref="AF438 AH438 AJ438">
    <cfRule type="cellIs" dxfId="6" priority="23" operator="between">
      <formula>80%</formula>
      <formula>200%</formula>
    </cfRule>
  </conditionalFormatting>
  <conditionalFormatting sqref="AF443:AF454 AH443:AH454 AJ443:AJ454">
    <cfRule type="cellIs" dxfId="5" priority="26" operator="between">
      <formula>80%</formula>
      <formula>200%</formula>
    </cfRule>
  </conditionalFormatting>
  <conditionalFormatting sqref="AF456 AH456 AJ456">
    <cfRule type="cellIs" dxfId="4" priority="25" operator="between">
      <formula>80%</formula>
      <formula>200%</formula>
    </cfRule>
  </conditionalFormatting>
  <conditionalFormatting sqref="AF461:AF472 AH461:AH472 AJ461:AJ472">
    <cfRule type="cellIs" dxfId="3" priority="32" operator="between">
      <formula>80%</formula>
      <formula>200%</formula>
    </cfRule>
  </conditionalFormatting>
  <conditionalFormatting sqref="AF474 AH474 AJ474">
    <cfRule type="cellIs" dxfId="2" priority="27" operator="between">
      <formula>80%</formula>
      <formula>200%</formula>
    </cfRule>
  </conditionalFormatting>
  <conditionalFormatting sqref="AF479:AF490 AH479:AH490 AJ479:AJ490">
    <cfRule type="cellIs" dxfId="1" priority="7" operator="between">
      <formula>80%</formula>
      <formula>200%</formula>
    </cfRule>
  </conditionalFormatting>
  <conditionalFormatting sqref="AF492 AH492 AJ492">
    <cfRule type="cellIs" dxfId="0" priority="6" operator="between">
      <formula>80%</formula>
      <formula>200%</formula>
    </cfRule>
  </conditionalFormatting>
  <printOptions horizontalCentered="1" verticalCentered="1" gridLinesSet="0"/>
  <pageMargins left="0.23622047244094491" right="0.51181102362204722" top="0.27559055118110237" bottom="0.98425196850393704" header="0.51181102362204722" footer="0.51181102362204722"/>
  <pageSetup paperSize="9" scale="68" orientation="landscape" horizontalDpi="360" verticalDpi="360" r:id="rId1"/>
  <headerFooter alignWithMargins="0"/>
  <rowBreaks count="2" manualBreakCount="2">
    <brk id="58" max="16383" man="1"/>
    <brk id="11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132E38-D1F8-4173-93DE-EC4A7F449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1ED8B9-146A-4EB9-89E9-F79C1FE453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0A1C6-6EB0-4D44-A204-2381B9CF0D78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Sénia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2000-01-04T10:17:18Z</dcterms:created>
  <dcterms:modified xsi:type="dcterms:W3CDTF">2024-03-15T11:30:41Z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