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copate20.sharepoint.com/sites/ServeiCicledel'Aigua/Documents compartits/PRÀCTIQUES/INSTAL·LACIONS/WEB/ACTUALITZAT FERRAN/CCM/WEB_EXCELS EDARS CCM ACTUALITZATS 2023/DADES ANALÍTIQUES/"/>
    </mc:Choice>
  </mc:AlternateContent>
  <xr:revisionPtr revIDLastSave="4" documentId="13_ncr:1_{169F7A96-A6D2-455A-A389-DFDBB3409768}" xr6:coauthVersionLast="47" xr6:coauthVersionMax="47" xr10:uidLastSave="{BA7E94F0-93A1-47C6-A010-2B16C0CED470}"/>
  <bookViews>
    <workbookView xWindow="0" yWindow="0" windowWidth="14400" windowHeight="15600" xr2:uid="{00000000-000D-0000-FFFF-FFFF00000000}"/>
  </bookViews>
  <sheets>
    <sheet name="Muntell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8" i="1" l="1"/>
  <c r="AK17" i="1"/>
  <c r="AK16" i="1"/>
  <c r="AK15" i="1"/>
  <c r="AK14" i="1"/>
  <c r="AK13" i="1"/>
  <c r="AK12" i="1"/>
  <c r="AK11" i="1"/>
  <c r="AK10" i="1"/>
  <c r="AK9" i="1"/>
  <c r="AK8" i="1"/>
  <c r="AK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38" i="1" s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74" i="1"/>
  <c r="AK73" i="1"/>
  <c r="AK72" i="1"/>
  <c r="AK71" i="1"/>
  <c r="AK70" i="1"/>
  <c r="AK69" i="1"/>
  <c r="AK68" i="1"/>
  <c r="AK67" i="1"/>
  <c r="AK66" i="1"/>
  <c r="AK65" i="1"/>
  <c r="AK64" i="1"/>
  <c r="AK63" i="1"/>
  <c r="AK92" i="1"/>
  <c r="AK91" i="1"/>
  <c r="AK90" i="1"/>
  <c r="AK89" i="1"/>
  <c r="AK88" i="1"/>
  <c r="AK87" i="1"/>
  <c r="AK86" i="1"/>
  <c r="AK85" i="1"/>
  <c r="AK84" i="1"/>
  <c r="AK83" i="1"/>
  <c r="AK82" i="1"/>
  <c r="AK81" i="1"/>
  <c r="AK110" i="1"/>
  <c r="AK109" i="1"/>
  <c r="AK108" i="1"/>
  <c r="AK107" i="1"/>
  <c r="AK106" i="1"/>
  <c r="AK105" i="1"/>
  <c r="AK104" i="1"/>
  <c r="AK103" i="1"/>
  <c r="AK102" i="1"/>
  <c r="AK101" i="1"/>
  <c r="AK100" i="1"/>
  <c r="AK99" i="1"/>
  <c r="AK112" i="1" s="1"/>
  <c r="AK128" i="1"/>
  <c r="AK127" i="1"/>
  <c r="AK126" i="1"/>
  <c r="AK125" i="1"/>
  <c r="AK124" i="1"/>
  <c r="AK123" i="1"/>
  <c r="AK122" i="1"/>
  <c r="AK121" i="1"/>
  <c r="AK120" i="1"/>
  <c r="AK119" i="1"/>
  <c r="AK118" i="1"/>
  <c r="AK117" i="1"/>
  <c r="AK146" i="1"/>
  <c r="AK145" i="1"/>
  <c r="AK144" i="1"/>
  <c r="AK143" i="1"/>
  <c r="AK142" i="1"/>
  <c r="AK141" i="1"/>
  <c r="AK140" i="1"/>
  <c r="AK139" i="1"/>
  <c r="AK138" i="1"/>
  <c r="AK137" i="1"/>
  <c r="AK136" i="1"/>
  <c r="AK135" i="1"/>
  <c r="AK148" i="1" s="1"/>
  <c r="AK164" i="1"/>
  <c r="AK163" i="1"/>
  <c r="AK162" i="1"/>
  <c r="AK161" i="1"/>
  <c r="AK160" i="1"/>
  <c r="AK159" i="1"/>
  <c r="AK158" i="1"/>
  <c r="AK157" i="1"/>
  <c r="AK156" i="1"/>
  <c r="AK155" i="1"/>
  <c r="AK154" i="1"/>
  <c r="AK153" i="1"/>
  <c r="AK182" i="1"/>
  <c r="AK181" i="1"/>
  <c r="AK180" i="1"/>
  <c r="AK179" i="1"/>
  <c r="AK178" i="1"/>
  <c r="AK177" i="1"/>
  <c r="AK176" i="1"/>
  <c r="AK175" i="1"/>
  <c r="AK174" i="1"/>
  <c r="AK173" i="1"/>
  <c r="AK172" i="1"/>
  <c r="AK171" i="1"/>
  <c r="AK184" i="1" s="1"/>
  <c r="AK199" i="1"/>
  <c r="AK198" i="1"/>
  <c r="AK197" i="1"/>
  <c r="AK196" i="1"/>
  <c r="AK195" i="1"/>
  <c r="AK194" i="1"/>
  <c r="AK193" i="1"/>
  <c r="AK192" i="1"/>
  <c r="AK191" i="1"/>
  <c r="AK190" i="1"/>
  <c r="AK189" i="1"/>
  <c r="AK218" i="1"/>
  <c r="AK217" i="1"/>
  <c r="AK216" i="1"/>
  <c r="AK215" i="1"/>
  <c r="AK214" i="1"/>
  <c r="AK213" i="1"/>
  <c r="AK212" i="1"/>
  <c r="AK211" i="1"/>
  <c r="AK210" i="1"/>
  <c r="AK209" i="1"/>
  <c r="AK208" i="1"/>
  <c r="AK207" i="1"/>
  <c r="AK236" i="1"/>
  <c r="AK235" i="1"/>
  <c r="AK234" i="1"/>
  <c r="AK233" i="1"/>
  <c r="AK232" i="1"/>
  <c r="AK231" i="1"/>
  <c r="AK230" i="1"/>
  <c r="AK229" i="1"/>
  <c r="AK228" i="1"/>
  <c r="AK227" i="1"/>
  <c r="AK226" i="1"/>
  <c r="AK225" i="1"/>
  <c r="AK254" i="1"/>
  <c r="AK253" i="1"/>
  <c r="AK252" i="1"/>
  <c r="AK251" i="1"/>
  <c r="AK250" i="1"/>
  <c r="AK249" i="1"/>
  <c r="AK248" i="1"/>
  <c r="AK247" i="1"/>
  <c r="AK246" i="1"/>
  <c r="AK245" i="1"/>
  <c r="AK244" i="1"/>
  <c r="AK243" i="1"/>
  <c r="AK272" i="1"/>
  <c r="AK271" i="1"/>
  <c r="AK270" i="1"/>
  <c r="AK269" i="1"/>
  <c r="AK268" i="1"/>
  <c r="AK267" i="1"/>
  <c r="AK266" i="1"/>
  <c r="AK265" i="1"/>
  <c r="AK274" i="1" s="1"/>
  <c r="AK264" i="1"/>
  <c r="AK263" i="1"/>
  <c r="AK262" i="1"/>
  <c r="AK261" i="1"/>
  <c r="AK290" i="1"/>
  <c r="AK289" i="1"/>
  <c r="AK288" i="1"/>
  <c r="AK287" i="1"/>
  <c r="AK286" i="1"/>
  <c r="AK285" i="1"/>
  <c r="AK284" i="1"/>
  <c r="AK283" i="1"/>
  <c r="AK282" i="1"/>
  <c r="AK281" i="1"/>
  <c r="AK280" i="1"/>
  <c r="AK279" i="1"/>
  <c r="AK292" i="1" s="1"/>
  <c r="AK308" i="1"/>
  <c r="AK307" i="1"/>
  <c r="AK306" i="1"/>
  <c r="AK305" i="1"/>
  <c r="AK304" i="1"/>
  <c r="AK303" i="1"/>
  <c r="AK302" i="1"/>
  <c r="AK301" i="1"/>
  <c r="AK300" i="1"/>
  <c r="AK299" i="1"/>
  <c r="AK298" i="1"/>
  <c r="AK297" i="1"/>
  <c r="AK326" i="1"/>
  <c r="AK325" i="1"/>
  <c r="AK324" i="1"/>
  <c r="AK323" i="1"/>
  <c r="AK322" i="1"/>
  <c r="AK321" i="1"/>
  <c r="AK320" i="1"/>
  <c r="AK319" i="1"/>
  <c r="AK318" i="1"/>
  <c r="AK317" i="1"/>
  <c r="AK316" i="1"/>
  <c r="AK315" i="1"/>
  <c r="AK328" i="1" s="1"/>
  <c r="AK344" i="1"/>
  <c r="AK343" i="1"/>
  <c r="AK342" i="1"/>
  <c r="AK341" i="1"/>
  <c r="AK340" i="1"/>
  <c r="AK339" i="1"/>
  <c r="AK338" i="1"/>
  <c r="AK337" i="1"/>
  <c r="AK336" i="1"/>
  <c r="AK335" i="1"/>
  <c r="AK334" i="1"/>
  <c r="AK333" i="1"/>
  <c r="AK362" i="1"/>
  <c r="AK361" i="1"/>
  <c r="AK360" i="1"/>
  <c r="AK359" i="1"/>
  <c r="AK358" i="1"/>
  <c r="AK357" i="1"/>
  <c r="AK356" i="1"/>
  <c r="AK355" i="1"/>
  <c r="AK354" i="1"/>
  <c r="AK353" i="1"/>
  <c r="AK352" i="1"/>
  <c r="AK351" i="1"/>
  <c r="AK364" i="1" s="1"/>
  <c r="AK380" i="1"/>
  <c r="AK379" i="1"/>
  <c r="AK378" i="1"/>
  <c r="AK377" i="1"/>
  <c r="AK376" i="1"/>
  <c r="AK375" i="1"/>
  <c r="AK374" i="1"/>
  <c r="AK373" i="1"/>
  <c r="AK372" i="1"/>
  <c r="AK371" i="1"/>
  <c r="AK370" i="1"/>
  <c r="AK369" i="1"/>
  <c r="AK398" i="1"/>
  <c r="AK397" i="1"/>
  <c r="AK396" i="1"/>
  <c r="AK395" i="1"/>
  <c r="AK394" i="1"/>
  <c r="AK393" i="1"/>
  <c r="AK392" i="1"/>
  <c r="AK391" i="1"/>
  <c r="AK390" i="1"/>
  <c r="AK389" i="1"/>
  <c r="AK388" i="1"/>
  <c r="AK387" i="1"/>
  <c r="AK400" i="1" s="1"/>
  <c r="AB488" i="1"/>
  <c r="AC488" i="1"/>
  <c r="AB487" i="1"/>
  <c r="AC487" i="1"/>
  <c r="AC486" i="1"/>
  <c r="AC485" i="1"/>
  <c r="AB486" i="1"/>
  <c r="AB485" i="1"/>
  <c r="AC484" i="1"/>
  <c r="AB484" i="1"/>
  <c r="AB483" i="1"/>
  <c r="AC483" i="1"/>
  <c r="AC482" i="1"/>
  <c r="AB482" i="1"/>
  <c r="AC481" i="1"/>
  <c r="AB481" i="1"/>
  <c r="AB480" i="1"/>
  <c r="AC480" i="1"/>
  <c r="AB479" i="1"/>
  <c r="AC479" i="1"/>
  <c r="AB478" i="1"/>
  <c r="AC478" i="1"/>
  <c r="AC477" i="1"/>
  <c r="AC490" i="1" s="1"/>
  <c r="AB477" i="1"/>
  <c r="AK452" i="1"/>
  <c r="AK451" i="1"/>
  <c r="AK450" i="1"/>
  <c r="AK449" i="1"/>
  <c r="AK448" i="1"/>
  <c r="AK447" i="1"/>
  <c r="AK446" i="1"/>
  <c r="AK445" i="1"/>
  <c r="AK444" i="1"/>
  <c r="AK443" i="1"/>
  <c r="AK442" i="1"/>
  <c r="AK441" i="1"/>
  <c r="AK454" i="1" s="1"/>
  <c r="AK416" i="1"/>
  <c r="AK414" i="1"/>
  <c r="AK413" i="1"/>
  <c r="AK412" i="1"/>
  <c r="AK411" i="1"/>
  <c r="AK410" i="1"/>
  <c r="AK409" i="1"/>
  <c r="AK408" i="1"/>
  <c r="AK407" i="1"/>
  <c r="AK406" i="1"/>
  <c r="AK405" i="1"/>
  <c r="AK434" i="1"/>
  <c r="AK433" i="1"/>
  <c r="AK432" i="1"/>
  <c r="AK431" i="1"/>
  <c r="AK430" i="1"/>
  <c r="AK429" i="1"/>
  <c r="AK428" i="1"/>
  <c r="AK427" i="1"/>
  <c r="AK426" i="1"/>
  <c r="AK425" i="1"/>
  <c r="AK424" i="1"/>
  <c r="AK436" i="1" s="1"/>
  <c r="AK423" i="1"/>
  <c r="AK470" i="1"/>
  <c r="AK469" i="1"/>
  <c r="AK468" i="1"/>
  <c r="AK467" i="1"/>
  <c r="AK466" i="1"/>
  <c r="AK465" i="1"/>
  <c r="AK464" i="1"/>
  <c r="AK463" i="1"/>
  <c r="AK462" i="1"/>
  <c r="AK461" i="1"/>
  <c r="AK460" i="1"/>
  <c r="AK472" i="1" s="1"/>
  <c r="AK459" i="1"/>
  <c r="AK478" i="1"/>
  <c r="AK479" i="1"/>
  <c r="AK480" i="1"/>
  <c r="AK481" i="1"/>
  <c r="AK482" i="1"/>
  <c r="AK483" i="1"/>
  <c r="AK484" i="1"/>
  <c r="AK485" i="1"/>
  <c r="AK486" i="1"/>
  <c r="AK487" i="1"/>
  <c r="AK488" i="1"/>
  <c r="AK477" i="1"/>
  <c r="AK490" i="1" s="1"/>
  <c r="AE490" i="1"/>
  <c r="AD490" i="1"/>
  <c r="AA490" i="1"/>
  <c r="Z490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C490" i="1"/>
  <c r="B490" i="1"/>
  <c r="AD489" i="1"/>
  <c r="AA489" i="1"/>
  <c r="Z489" i="1"/>
  <c r="B489" i="1"/>
  <c r="AI488" i="1"/>
  <c r="AJ488" i="1" s="1"/>
  <c r="AG488" i="1"/>
  <c r="AH488" i="1" s="1"/>
  <c r="AF488" i="1"/>
  <c r="AI487" i="1"/>
  <c r="AJ487" i="1" s="1"/>
  <c r="AG487" i="1"/>
  <c r="AH487" i="1" s="1"/>
  <c r="AF487" i="1"/>
  <c r="AI486" i="1"/>
  <c r="AJ486" i="1" s="1"/>
  <c r="AG486" i="1"/>
  <c r="AH486" i="1" s="1"/>
  <c r="AF486" i="1"/>
  <c r="AI485" i="1"/>
  <c r="AJ485" i="1" s="1"/>
  <c r="AG485" i="1"/>
  <c r="AH485" i="1" s="1"/>
  <c r="AF485" i="1"/>
  <c r="AI484" i="1"/>
  <c r="AJ484" i="1" s="1"/>
  <c r="AG484" i="1"/>
  <c r="AH484" i="1" s="1"/>
  <c r="AF484" i="1"/>
  <c r="AI483" i="1"/>
  <c r="AJ483" i="1" s="1"/>
  <c r="AG483" i="1"/>
  <c r="AH483" i="1" s="1"/>
  <c r="AF483" i="1"/>
  <c r="AI482" i="1"/>
  <c r="AJ482" i="1" s="1"/>
  <c r="AG482" i="1"/>
  <c r="AH482" i="1" s="1"/>
  <c r="AF482" i="1"/>
  <c r="AI481" i="1"/>
  <c r="AJ481" i="1" s="1"/>
  <c r="AG481" i="1"/>
  <c r="AH481" i="1" s="1"/>
  <c r="AF481" i="1"/>
  <c r="AI480" i="1"/>
  <c r="AJ480" i="1" s="1"/>
  <c r="AG480" i="1"/>
  <c r="AH480" i="1" s="1"/>
  <c r="AF480" i="1"/>
  <c r="AI479" i="1"/>
  <c r="AJ479" i="1" s="1"/>
  <c r="AG479" i="1"/>
  <c r="AH479" i="1" s="1"/>
  <c r="AF479" i="1"/>
  <c r="AI478" i="1"/>
  <c r="AJ478" i="1" s="1"/>
  <c r="AG478" i="1"/>
  <c r="AH478" i="1" s="1"/>
  <c r="AF478" i="1"/>
  <c r="AI477" i="1"/>
  <c r="AJ477" i="1" s="1"/>
  <c r="AG477" i="1"/>
  <c r="AH477" i="1" s="1"/>
  <c r="AF477" i="1"/>
  <c r="AB490" i="1"/>
  <c r="AB470" i="1"/>
  <c r="AB469" i="1"/>
  <c r="AB468" i="1"/>
  <c r="AB467" i="1"/>
  <c r="AB466" i="1"/>
  <c r="AB465" i="1"/>
  <c r="AB464" i="1"/>
  <c r="AB463" i="1"/>
  <c r="X472" i="1"/>
  <c r="U472" i="1"/>
  <c r="AB462" i="1"/>
  <c r="AC462" i="1"/>
  <c r="AB461" i="1"/>
  <c r="AC461" i="1"/>
  <c r="AI272" i="1"/>
  <c r="AJ272" i="1" s="1"/>
  <c r="AH272" i="1"/>
  <c r="AG272" i="1"/>
  <c r="AF272" i="1"/>
  <c r="AI271" i="1"/>
  <c r="AJ271" i="1" s="1"/>
  <c r="AG271" i="1"/>
  <c r="AH271" i="1" s="1"/>
  <c r="AF271" i="1"/>
  <c r="AI270" i="1"/>
  <c r="AJ270" i="1" s="1"/>
  <c r="AH270" i="1"/>
  <c r="AG270" i="1"/>
  <c r="AF270" i="1"/>
  <c r="AI269" i="1"/>
  <c r="AJ269" i="1" s="1"/>
  <c r="AG269" i="1"/>
  <c r="AH269" i="1" s="1"/>
  <c r="AF269" i="1"/>
  <c r="AI268" i="1"/>
  <c r="AJ268" i="1" s="1"/>
  <c r="AG268" i="1"/>
  <c r="AH268" i="1" s="1"/>
  <c r="AF268" i="1"/>
  <c r="AI267" i="1"/>
  <c r="AJ267" i="1" s="1"/>
  <c r="AG267" i="1"/>
  <c r="AH267" i="1" s="1"/>
  <c r="AF267" i="1"/>
  <c r="AI266" i="1"/>
  <c r="AJ266" i="1" s="1"/>
  <c r="AG266" i="1"/>
  <c r="AH266" i="1" s="1"/>
  <c r="AF266" i="1"/>
  <c r="AI265" i="1"/>
  <c r="AJ265" i="1" s="1"/>
  <c r="AG265" i="1"/>
  <c r="AH265" i="1" s="1"/>
  <c r="AF265" i="1"/>
  <c r="AI264" i="1"/>
  <c r="AJ264" i="1" s="1"/>
  <c r="AH264" i="1"/>
  <c r="AG264" i="1"/>
  <c r="AF264" i="1"/>
  <c r="AI263" i="1"/>
  <c r="AJ263" i="1" s="1"/>
  <c r="AG263" i="1"/>
  <c r="AH263" i="1" s="1"/>
  <c r="AF263" i="1"/>
  <c r="AI262" i="1"/>
  <c r="AJ262" i="1" s="1"/>
  <c r="AG262" i="1"/>
  <c r="AH262" i="1" s="1"/>
  <c r="AF262" i="1"/>
  <c r="AI261" i="1"/>
  <c r="AJ261" i="1" s="1"/>
  <c r="AG261" i="1"/>
  <c r="AH261" i="1" s="1"/>
  <c r="AF261" i="1"/>
  <c r="AI290" i="1"/>
  <c r="AJ290" i="1" s="1"/>
  <c r="AH290" i="1"/>
  <c r="AG290" i="1"/>
  <c r="AF290" i="1"/>
  <c r="AI289" i="1"/>
  <c r="AJ289" i="1" s="1"/>
  <c r="AG289" i="1"/>
  <c r="AH289" i="1" s="1"/>
  <c r="AF289" i="1"/>
  <c r="AI288" i="1"/>
  <c r="AJ288" i="1" s="1"/>
  <c r="AG288" i="1"/>
  <c r="AH288" i="1" s="1"/>
  <c r="AF288" i="1"/>
  <c r="AI287" i="1"/>
  <c r="AJ287" i="1" s="1"/>
  <c r="AG287" i="1"/>
  <c r="AH287" i="1" s="1"/>
  <c r="AF287" i="1"/>
  <c r="AI286" i="1"/>
  <c r="AJ286" i="1" s="1"/>
  <c r="AG286" i="1"/>
  <c r="AH286" i="1" s="1"/>
  <c r="AF286" i="1"/>
  <c r="AI285" i="1"/>
  <c r="AJ285" i="1" s="1"/>
  <c r="AG285" i="1"/>
  <c r="AH285" i="1" s="1"/>
  <c r="AF285" i="1"/>
  <c r="AI284" i="1"/>
  <c r="AJ284" i="1" s="1"/>
  <c r="AG284" i="1"/>
  <c r="AH284" i="1" s="1"/>
  <c r="AF284" i="1"/>
  <c r="AI283" i="1"/>
  <c r="AJ283" i="1" s="1"/>
  <c r="AG283" i="1"/>
  <c r="AH283" i="1" s="1"/>
  <c r="AF283" i="1"/>
  <c r="AI282" i="1"/>
  <c r="AJ282" i="1" s="1"/>
  <c r="AG282" i="1"/>
  <c r="AH282" i="1" s="1"/>
  <c r="AF282" i="1"/>
  <c r="AI281" i="1"/>
  <c r="AJ281" i="1" s="1"/>
  <c r="AG281" i="1"/>
  <c r="AH281" i="1" s="1"/>
  <c r="AF281" i="1"/>
  <c r="AJ280" i="1"/>
  <c r="AI280" i="1"/>
  <c r="AG280" i="1"/>
  <c r="AH280" i="1" s="1"/>
  <c r="AF280" i="1"/>
  <c r="AI279" i="1"/>
  <c r="AJ279" i="1" s="1"/>
  <c r="AG279" i="1"/>
  <c r="AH279" i="1" s="1"/>
  <c r="AF279" i="1"/>
  <c r="AI308" i="1"/>
  <c r="AJ308" i="1" s="1"/>
  <c r="AG308" i="1"/>
  <c r="AH308" i="1" s="1"/>
  <c r="AF308" i="1"/>
  <c r="AI307" i="1"/>
  <c r="AJ307" i="1" s="1"/>
  <c r="AG307" i="1"/>
  <c r="AH307" i="1" s="1"/>
  <c r="AF307" i="1"/>
  <c r="AI306" i="1"/>
  <c r="AJ306" i="1" s="1"/>
  <c r="AG306" i="1"/>
  <c r="AH306" i="1" s="1"/>
  <c r="AF306" i="1"/>
  <c r="AI305" i="1"/>
  <c r="AJ305" i="1" s="1"/>
  <c r="AG305" i="1"/>
  <c r="AH305" i="1" s="1"/>
  <c r="AF305" i="1"/>
  <c r="AI304" i="1"/>
  <c r="AJ304" i="1" s="1"/>
  <c r="AG304" i="1"/>
  <c r="AH304" i="1" s="1"/>
  <c r="AF304" i="1"/>
  <c r="AI303" i="1"/>
  <c r="AJ303" i="1" s="1"/>
  <c r="AG303" i="1"/>
  <c r="AH303" i="1" s="1"/>
  <c r="AF303" i="1"/>
  <c r="AI302" i="1"/>
  <c r="AJ302" i="1" s="1"/>
  <c r="AG302" i="1"/>
  <c r="AH302" i="1" s="1"/>
  <c r="AF302" i="1"/>
  <c r="AI301" i="1"/>
  <c r="AJ301" i="1" s="1"/>
  <c r="AG301" i="1"/>
  <c r="AH301" i="1" s="1"/>
  <c r="AF301" i="1"/>
  <c r="AI300" i="1"/>
  <c r="AJ300" i="1" s="1"/>
  <c r="AG300" i="1"/>
  <c r="AH300" i="1" s="1"/>
  <c r="AF300" i="1"/>
  <c r="AI299" i="1"/>
  <c r="AJ299" i="1" s="1"/>
  <c r="AG299" i="1"/>
  <c r="AH299" i="1" s="1"/>
  <c r="AF299" i="1"/>
  <c r="AI298" i="1"/>
  <c r="AJ298" i="1" s="1"/>
  <c r="AG298" i="1"/>
  <c r="AH298" i="1" s="1"/>
  <c r="AF298" i="1"/>
  <c r="AI297" i="1"/>
  <c r="AJ297" i="1" s="1"/>
  <c r="AG297" i="1"/>
  <c r="AH297" i="1" s="1"/>
  <c r="AF297" i="1"/>
  <c r="AI326" i="1"/>
  <c r="AJ326" i="1" s="1"/>
  <c r="AH326" i="1"/>
  <c r="AG326" i="1"/>
  <c r="AF326" i="1"/>
  <c r="AI325" i="1"/>
  <c r="AJ325" i="1" s="1"/>
  <c r="AG325" i="1"/>
  <c r="AH325" i="1" s="1"/>
  <c r="AF325" i="1"/>
  <c r="AI324" i="1"/>
  <c r="AJ324" i="1" s="1"/>
  <c r="AG324" i="1"/>
  <c r="AH324" i="1" s="1"/>
  <c r="AF324" i="1"/>
  <c r="AI323" i="1"/>
  <c r="AJ323" i="1" s="1"/>
  <c r="AG323" i="1"/>
  <c r="AH323" i="1" s="1"/>
  <c r="AF323" i="1"/>
  <c r="AI322" i="1"/>
  <c r="AJ322" i="1" s="1"/>
  <c r="AG322" i="1"/>
  <c r="AH322" i="1" s="1"/>
  <c r="AF322" i="1"/>
  <c r="AI321" i="1"/>
  <c r="AJ321" i="1" s="1"/>
  <c r="AG321" i="1"/>
  <c r="AH321" i="1" s="1"/>
  <c r="AF321" i="1"/>
  <c r="AI320" i="1"/>
  <c r="AJ320" i="1" s="1"/>
  <c r="AG320" i="1"/>
  <c r="AH320" i="1" s="1"/>
  <c r="AF320" i="1"/>
  <c r="AI319" i="1"/>
  <c r="AJ319" i="1" s="1"/>
  <c r="AG319" i="1"/>
  <c r="AH319" i="1" s="1"/>
  <c r="AF319" i="1"/>
  <c r="AI318" i="1"/>
  <c r="AJ318" i="1" s="1"/>
  <c r="AG318" i="1"/>
  <c r="AH318" i="1" s="1"/>
  <c r="AF318" i="1"/>
  <c r="AI317" i="1"/>
  <c r="AJ317" i="1" s="1"/>
  <c r="AG317" i="1"/>
  <c r="AH317" i="1" s="1"/>
  <c r="AF317" i="1"/>
  <c r="AI316" i="1"/>
  <c r="AJ316" i="1" s="1"/>
  <c r="AG316" i="1"/>
  <c r="AH316" i="1" s="1"/>
  <c r="AF316" i="1"/>
  <c r="AI315" i="1"/>
  <c r="AJ315" i="1" s="1"/>
  <c r="AG315" i="1"/>
  <c r="AH315" i="1" s="1"/>
  <c r="AF315" i="1"/>
  <c r="AI344" i="1"/>
  <c r="AJ344" i="1" s="1"/>
  <c r="AG344" i="1"/>
  <c r="AH344" i="1" s="1"/>
  <c r="AF344" i="1"/>
  <c r="AI343" i="1"/>
  <c r="AJ343" i="1" s="1"/>
  <c r="AG343" i="1"/>
  <c r="AH343" i="1" s="1"/>
  <c r="AF343" i="1"/>
  <c r="AJ342" i="1"/>
  <c r="AI342" i="1"/>
  <c r="AG342" i="1"/>
  <c r="AH342" i="1" s="1"/>
  <c r="AF342" i="1"/>
  <c r="AI341" i="1"/>
  <c r="AJ341" i="1" s="1"/>
  <c r="AG341" i="1"/>
  <c r="AH341" i="1" s="1"/>
  <c r="AF341" i="1"/>
  <c r="AI340" i="1"/>
  <c r="AJ340" i="1" s="1"/>
  <c r="AG340" i="1"/>
  <c r="AH340" i="1" s="1"/>
  <c r="AF340" i="1"/>
  <c r="AI339" i="1"/>
  <c r="AJ339" i="1" s="1"/>
  <c r="AG339" i="1"/>
  <c r="AH339" i="1" s="1"/>
  <c r="AF339" i="1"/>
  <c r="AI338" i="1"/>
  <c r="AJ338" i="1" s="1"/>
  <c r="AG338" i="1"/>
  <c r="AH338" i="1" s="1"/>
  <c r="AF338" i="1"/>
  <c r="AI337" i="1"/>
  <c r="AJ337" i="1" s="1"/>
  <c r="AG337" i="1"/>
  <c r="AH337" i="1" s="1"/>
  <c r="AF337" i="1"/>
  <c r="AI336" i="1"/>
  <c r="AJ336" i="1" s="1"/>
  <c r="AH336" i="1"/>
  <c r="AG336" i="1"/>
  <c r="AF336" i="1"/>
  <c r="AI335" i="1"/>
  <c r="AJ335" i="1" s="1"/>
  <c r="AG335" i="1"/>
  <c r="AH335" i="1" s="1"/>
  <c r="AF335" i="1"/>
  <c r="AI334" i="1"/>
  <c r="AJ334" i="1" s="1"/>
  <c r="AG334" i="1"/>
  <c r="AH334" i="1" s="1"/>
  <c r="AF334" i="1"/>
  <c r="AI333" i="1"/>
  <c r="AJ333" i="1" s="1"/>
  <c r="AG333" i="1"/>
  <c r="AH333" i="1" s="1"/>
  <c r="AF333" i="1"/>
  <c r="AI362" i="1"/>
  <c r="AJ362" i="1" s="1"/>
  <c r="AG362" i="1"/>
  <c r="AH362" i="1" s="1"/>
  <c r="AF362" i="1"/>
  <c r="AI361" i="1"/>
  <c r="AJ361" i="1" s="1"/>
  <c r="AG361" i="1"/>
  <c r="AH361" i="1" s="1"/>
  <c r="AF361" i="1"/>
  <c r="AI360" i="1"/>
  <c r="AJ360" i="1" s="1"/>
  <c r="AG360" i="1"/>
  <c r="AH360" i="1" s="1"/>
  <c r="AF360" i="1"/>
  <c r="AI359" i="1"/>
  <c r="AJ359" i="1" s="1"/>
  <c r="AG359" i="1"/>
  <c r="AH359" i="1" s="1"/>
  <c r="AF359" i="1"/>
  <c r="AI358" i="1"/>
  <c r="AJ358" i="1" s="1"/>
  <c r="AG358" i="1"/>
  <c r="AH358" i="1" s="1"/>
  <c r="AF358" i="1"/>
  <c r="AI357" i="1"/>
  <c r="AJ357" i="1" s="1"/>
  <c r="AH357" i="1"/>
  <c r="AG357" i="1"/>
  <c r="AF357" i="1"/>
  <c r="AI356" i="1"/>
  <c r="AJ356" i="1" s="1"/>
  <c r="AG356" i="1"/>
  <c r="AH356" i="1" s="1"/>
  <c r="AF356" i="1"/>
  <c r="AI355" i="1"/>
  <c r="AJ355" i="1" s="1"/>
  <c r="AG355" i="1"/>
  <c r="AH355" i="1" s="1"/>
  <c r="AF355" i="1"/>
  <c r="AI354" i="1"/>
  <c r="AJ354" i="1" s="1"/>
  <c r="AG354" i="1"/>
  <c r="AH354" i="1" s="1"/>
  <c r="AF354" i="1"/>
  <c r="AI353" i="1"/>
  <c r="AJ353" i="1" s="1"/>
  <c r="AG353" i="1"/>
  <c r="AH353" i="1" s="1"/>
  <c r="AF353" i="1"/>
  <c r="AI352" i="1"/>
  <c r="AJ352" i="1" s="1"/>
  <c r="AG352" i="1"/>
  <c r="AH352" i="1" s="1"/>
  <c r="AF352" i="1"/>
  <c r="AI351" i="1"/>
  <c r="AJ351" i="1" s="1"/>
  <c r="AG351" i="1"/>
  <c r="AH351" i="1" s="1"/>
  <c r="AF351" i="1"/>
  <c r="AI380" i="1"/>
  <c r="AJ380" i="1" s="1"/>
  <c r="AG380" i="1"/>
  <c r="AH380" i="1" s="1"/>
  <c r="AF380" i="1"/>
  <c r="AI379" i="1"/>
  <c r="AJ379" i="1" s="1"/>
  <c r="AG379" i="1"/>
  <c r="AH379" i="1" s="1"/>
  <c r="AF379" i="1"/>
  <c r="AI378" i="1"/>
  <c r="AJ378" i="1" s="1"/>
  <c r="AG378" i="1"/>
  <c r="AH378" i="1" s="1"/>
  <c r="AF378" i="1"/>
  <c r="AI377" i="1"/>
  <c r="AJ377" i="1" s="1"/>
  <c r="AG377" i="1"/>
  <c r="AH377" i="1" s="1"/>
  <c r="AF377" i="1"/>
  <c r="AI376" i="1"/>
  <c r="AJ376" i="1" s="1"/>
  <c r="AG376" i="1"/>
  <c r="AH376" i="1" s="1"/>
  <c r="AF376" i="1"/>
  <c r="AI375" i="1"/>
  <c r="AJ375" i="1" s="1"/>
  <c r="AG375" i="1"/>
  <c r="AH375" i="1" s="1"/>
  <c r="AF375" i="1"/>
  <c r="AI374" i="1"/>
  <c r="AJ374" i="1" s="1"/>
  <c r="AG374" i="1"/>
  <c r="AH374" i="1" s="1"/>
  <c r="AF374" i="1"/>
  <c r="AI373" i="1"/>
  <c r="AJ373" i="1" s="1"/>
  <c r="AG373" i="1"/>
  <c r="AH373" i="1" s="1"/>
  <c r="AF373" i="1"/>
  <c r="AI372" i="1"/>
  <c r="AJ372" i="1" s="1"/>
  <c r="AG372" i="1"/>
  <c r="AH372" i="1" s="1"/>
  <c r="AF372" i="1"/>
  <c r="AI371" i="1"/>
  <c r="AJ371" i="1" s="1"/>
  <c r="AG371" i="1"/>
  <c r="AH371" i="1" s="1"/>
  <c r="AF371" i="1"/>
  <c r="AI370" i="1"/>
  <c r="AJ370" i="1" s="1"/>
  <c r="AG370" i="1"/>
  <c r="AH370" i="1" s="1"/>
  <c r="AF370" i="1"/>
  <c r="AI369" i="1"/>
  <c r="AJ369" i="1" s="1"/>
  <c r="AG369" i="1"/>
  <c r="AH369" i="1" s="1"/>
  <c r="AF369" i="1"/>
  <c r="AI398" i="1"/>
  <c r="AJ398" i="1" s="1"/>
  <c r="AG398" i="1"/>
  <c r="AH398" i="1" s="1"/>
  <c r="AF398" i="1"/>
  <c r="AI397" i="1"/>
  <c r="AJ397" i="1" s="1"/>
  <c r="AG397" i="1"/>
  <c r="AH397" i="1" s="1"/>
  <c r="AF397" i="1"/>
  <c r="AJ396" i="1"/>
  <c r="AI396" i="1"/>
  <c r="AG396" i="1"/>
  <c r="AH396" i="1" s="1"/>
  <c r="AF396" i="1"/>
  <c r="AI395" i="1"/>
  <c r="AJ395" i="1" s="1"/>
  <c r="AG395" i="1"/>
  <c r="AH395" i="1" s="1"/>
  <c r="AF395" i="1"/>
  <c r="AI394" i="1"/>
  <c r="AJ394" i="1" s="1"/>
  <c r="AG394" i="1"/>
  <c r="AH394" i="1" s="1"/>
  <c r="AF394" i="1"/>
  <c r="AI393" i="1"/>
  <c r="AJ393" i="1" s="1"/>
  <c r="AG393" i="1"/>
  <c r="AH393" i="1" s="1"/>
  <c r="AF393" i="1"/>
  <c r="AI392" i="1"/>
  <c r="AJ392" i="1" s="1"/>
  <c r="AG392" i="1"/>
  <c r="AH392" i="1" s="1"/>
  <c r="AF392" i="1"/>
  <c r="AJ391" i="1"/>
  <c r="AI391" i="1"/>
  <c r="AG391" i="1"/>
  <c r="AH391" i="1" s="1"/>
  <c r="AF391" i="1"/>
  <c r="AI390" i="1"/>
  <c r="AJ390" i="1" s="1"/>
  <c r="AG390" i="1"/>
  <c r="AH390" i="1" s="1"/>
  <c r="AF390" i="1"/>
  <c r="AI389" i="1"/>
  <c r="AJ389" i="1" s="1"/>
  <c r="AG389" i="1"/>
  <c r="AH389" i="1" s="1"/>
  <c r="AF389" i="1"/>
  <c r="AI388" i="1"/>
  <c r="AJ388" i="1" s="1"/>
  <c r="AG388" i="1"/>
  <c r="AH388" i="1" s="1"/>
  <c r="AF388" i="1"/>
  <c r="AI387" i="1"/>
  <c r="AJ387" i="1" s="1"/>
  <c r="AG387" i="1"/>
  <c r="AH387" i="1" s="1"/>
  <c r="AF387" i="1"/>
  <c r="AI416" i="1"/>
  <c r="AJ416" i="1" s="1"/>
  <c r="AG416" i="1"/>
  <c r="AH416" i="1" s="1"/>
  <c r="AF416" i="1"/>
  <c r="AI414" i="1"/>
  <c r="AJ414" i="1" s="1"/>
  <c r="AG414" i="1"/>
  <c r="AH414" i="1" s="1"/>
  <c r="AF414" i="1"/>
  <c r="AI413" i="1"/>
  <c r="AJ413" i="1" s="1"/>
  <c r="AG413" i="1"/>
  <c r="AH413" i="1" s="1"/>
  <c r="AF413" i="1"/>
  <c r="AI412" i="1"/>
  <c r="AJ412" i="1" s="1"/>
  <c r="AG412" i="1"/>
  <c r="AH412" i="1" s="1"/>
  <c r="AF412" i="1"/>
  <c r="AI411" i="1"/>
  <c r="AJ411" i="1" s="1"/>
  <c r="AG411" i="1"/>
  <c r="AH411" i="1" s="1"/>
  <c r="AF411" i="1"/>
  <c r="AI410" i="1"/>
  <c r="AJ410" i="1" s="1"/>
  <c r="AG410" i="1"/>
  <c r="AH410" i="1" s="1"/>
  <c r="AF410" i="1"/>
  <c r="AI409" i="1"/>
  <c r="AJ409" i="1" s="1"/>
  <c r="AG409" i="1"/>
  <c r="AH409" i="1" s="1"/>
  <c r="AF409" i="1"/>
  <c r="AI408" i="1"/>
  <c r="AJ408" i="1" s="1"/>
  <c r="AG408" i="1"/>
  <c r="AH408" i="1" s="1"/>
  <c r="AF408" i="1"/>
  <c r="AI407" i="1"/>
  <c r="AJ407" i="1" s="1"/>
  <c r="AG407" i="1"/>
  <c r="AH407" i="1" s="1"/>
  <c r="AF407" i="1"/>
  <c r="AI406" i="1"/>
  <c r="AJ406" i="1" s="1"/>
  <c r="AG406" i="1"/>
  <c r="AH406" i="1" s="1"/>
  <c r="AF406" i="1"/>
  <c r="AI405" i="1"/>
  <c r="AJ405" i="1" s="1"/>
  <c r="AG405" i="1"/>
  <c r="AH405" i="1" s="1"/>
  <c r="AF405" i="1"/>
  <c r="AI434" i="1"/>
  <c r="AJ434" i="1" s="1"/>
  <c r="AG434" i="1"/>
  <c r="AH434" i="1" s="1"/>
  <c r="AF434" i="1"/>
  <c r="AI433" i="1"/>
  <c r="AJ433" i="1" s="1"/>
  <c r="AG433" i="1"/>
  <c r="AH433" i="1" s="1"/>
  <c r="AF433" i="1"/>
  <c r="AI432" i="1"/>
  <c r="AJ432" i="1" s="1"/>
  <c r="AG432" i="1"/>
  <c r="AH432" i="1" s="1"/>
  <c r="AF432" i="1"/>
  <c r="AI431" i="1"/>
  <c r="AJ431" i="1" s="1"/>
  <c r="AG431" i="1"/>
  <c r="AH431" i="1" s="1"/>
  <c r="AF431" i="1"/>
  <c r="AI430" i="1"/>
  <c r="AJ430" i="1" s="1"/>
  <c r="AG430" i="1"/>
  <c r="AH430" i="1" s="1"/>
  <c r="AF430" i="1"/>
  <c r="AI429" i="1"/>
  <c r="AJ429" i="1" s="1"/>
  <c r="AG429" i="1"/>
  <c r="AH429" i="1" s="1"/>
  <c r="AF429" i="1"/>
  <c r="AI428" i="1"/>
  <c r="AJ428" i="1" s="1"/>
  <c r="AG428" i="1"/>
  <c r="AH428" i="1" s="1"/>
  <c r="AF428" i="1"/>
  <c r="AI427" i="1"/>
  <c r="AJ427" i="1" s="1"/>
  <c r="AG427" i="1"/>
  <c r="AH427" i="1" s="1"/>
  <c r="AF427" i="1"/>
  <c r="AI426" i="1"/>
  <c r="AJ426" i="1" s="1"/>
  <c r="AG426" i="1"/>
  <c r="AH426" i="1" s="1"/>
  <c r="AF426" i="1"/>
  <c r="AI425" i="1"/>
  <c r="AJ425" i="1" s="1"/>
  <c r="AG425" i="1"/>
  <c r="AH425" i="1" s="1"/>
  <c r="AF425" i="1"/>
  <c r="AJ424" i="1"/>
  <c r="AI424" i="1"/>
  <c r="AG424" i="1"/>
  <c r="AH424" i="1" s="1"/>
  <c r="AF424" i="1"/>
  <c r="AI423" i="1"/>
  <c r="AJ423" i="1" s="1"/>
  <c r="AG423" i="1"/>
  <c r="AH423" i="1" s="1"/>
  <c r="AF423" i="1"/>
  <c r="AI452" i="1"/>
  <c r="AJ452" i="1" s="1"/>
  <c r="AG452" i="1"/>
  <c r="AH452" i="1" s="1"/>
  <c r="AF452" i="1"/>
  <c r="AI451" i="1"/>
  <c r="AJ451" i="1" s="1"/>
  <c r="AG451" i="1"/>
  <c r="AH451" i="1" s="1"/>
  <c r="AF451" i="1"/>
  <c r="AI450" i="1"/>
  <c r="AJ450" i="1" s="1"/>
  <c r="AG450" i="1"/>
  <c r="AH450" i="1" s="1"/>
  <c r="AF450" i="1"/>
  <c r="AI449" i="1"/>
  <c r="AJ449" i="1" s="1"/>
  <c r="AG449" i="1"/>
  <c r="AH449" i="1" s="1"/>
  <c r="AF449" i="1"/>
  <c r="AI448" i="1"/>
  <c r="AJ448" i="1" s="1"/>
  <c r="AG448" i="1"/>
  <c r="AH448" i="1" s="1"/>
  <c r="AF448" i="1"/>
  <c r="AI447" i="1"/>
  <c r="AJ447" i="1" s="1"/>
  <c r="AG447" i="1"/>
  <c r="AH447" i="1" s="1"/>
  <c r="AF447" i="1"/>
  <c r="AI446" i="1"/>
  <c r="AJ446" i="1" s="1"/>
  <c r="AG446" i="1"/>
  <c r="AH446" i="1" s="1"/>
  <c r="AF446" i="1"/>
  <c r="AI445" i="1"/>
  <c r="AJ445" i="1" s="1"/>
  <c r="AG445" i="1"/>
  <c r="AH445" i="1" s="1"/>
  <c r="AF445" i="1"/>
  <c r="AI444" i="1"/>
  <c r="AJ444" i="1" s="1"/>
  <c r="AG444" i="1"/>
  <c r="AH444" i="1" s="1"/>
  <c r="AF444" i="1"/>
  <c r="AI443" i="1"/>
  <c r="AJ443" i="1" s="1"/>
  <c r="AG443" i="1"/>
  <c r="AH443" i="1" s="1"/>
  <c r="AF443" i="1"/>
  <c r="AI442" i="1"/>
  <c r="AJ442" i="1" s="1"/>
  <c r="AG442" i="1"/>
  <c r="AH442" i="1" s="1"/>
  <c r="AF442" i="1"/>
  <c r="AI441" i="1"/>
  <c r="AJ441" i="1" s="1"/>
  <c r="AG441" i="1"/>
  <c r="AH441" i="1" s="1"/>
  <c r="AF441" i="1"/>
  <c r="AF460" i="1"/>
  <c r="AG460" i="1"/>
  <c r="AH460" i="1" s="1"/>
  <c r="AI460" i="1"/>
  <c r="AJ460" i="1" s="1"/>
  <c r="AF461" i="1"/>
  <c r="AG461" i="1"/>
  <c r="AH461" i="1"/>
  <c r="AI461" i="1"/>
  <c r="AJ461" i="1" s="1"/>
  <c r="AF462" i="1"/>
  <c r="AG462" i="1"/>
  <c r="AH462" i="1" s="1"/>
  <c r="AI462" i="1"/>
  <c r="AJ462" i="1" s="1"/>
  <c r="AF463" i="1"/>
  <c r="AG463" i="1"/>
  <c r="AH463" i="1" s="1"/>
  <c r="AI463" i="1"/>
  <c r="AJ463" i="1" s="1"/>
  <c r="AF464" i="1"/>
  <c r="AG464" i="1"/>
  <c r="AH464" i="1" s="1"/>
  <c r="AI464" i="1"/>
  <c r="AJ464" i="1" s="1"/>
  <c r="AF465" i="1"/>
  <c r="AG465" i="1"/>
  <c r="AH465" i="1"/>
  <c r="AI465" i="1"/>
  <c r="AJ465" i="1" s="1"/>
  <c r="AF466" i="1"/>
  <c r="AG466" i="1"/>
  <c r="AH466" i="1" s="1"/>
  <c r="AI466" i="1"/>
  <c r="AJ466" i="1" s="1"/>
  <c r="AF467" i="1"/>
  <c r="AG467" i="1"/>
  <c r="AH467" i="1" s="1"/>
  <c r="AI467" i="1"/>
  <c r="AJ467" i="1" s="1"/>
  <c r="AF468" i="1"/>
  <c r="AG468" i="1"/>
  <c r="AH468" i="1" s="1"/>
  <c r="AI468" i="1"/>
  <c r="AJ468" i="1" s="1"/>
  <c r="AF469" i="1"/>
  <c r="AG469" i="1"/>
  <c r="AH469" i="1" s="1"/>
  <c r="AI469" i="1"/>
  <c r="AJ469" i="1" s="1"/>
  <c r="AF470" i="1"/>
  <c r="AG470" i="1"/>
  <c r="AH470" i="1" s="1"/>
  <c r="AI470" i="1"/>
  <c r="AJ470" i="1" s="1"/>
  <c r="AG459" i="1"/>
  <c r="AH459" i="1" s="1"/>
  <c r="AI459" i="1"/>
  <c r="AJ459" i="1" s="1"/>
  <c r="AF459" i="1"/>
  <c r="AC272" i="1"/>
  <c r="AC271" i="1"/>
  <c r="AC270" i="1"/>
  <c r="AC269" i="1"/>
  <c r="AC268" i="1"/>
  <c r="AC267" i="1"/>
  <c r="AC266" i="1"/>
  <c r="AC265" i="1"/>
  <c r="AC264" i="1"/>
  <c r="AC263" i="1"/>
  <c r="AC262" i="1"/>
  <c r="AC261" i="1"/>
  <c r="AC290" i="1"/>
  <c r="AC289" i="1"/>
  <c r="AC288" i="1"/>
  <c r="AC287" i="1"/>
  <c r="AC286" i="1"/>
  <c r="AC285" i="1"/>
  <c r="AC284" i="1"/>
  <c r="AC283" i="1"/>
  <c r="AC282" i="1"/>
  <c r="AC281" i="1"/>
  <c r="AC280" i="1"/>
  <c r="AC279" i="1"/>
  <c r="AC308" i="1"/>
  <c r="AC307" i="1"/>
  <c r="AC306" i="1"/>
  <c r="AC305" i="1"/>
  <c r="AC304" i="1"/>
  <c r="AC303" i="1"/>
  <c r="AC302" i="1"/>
  <c r="AC301" i="1"/>
  <c r="AC300" i="1"/>
  <c r="AC299" i="1"/>
  <c r="AC298" i="1"/>
  <c r="AC297" i="1"/>
  <c r="AC326" i="1"/>
  <c r="AC325" i="1"/>
  <c r="AC324" i="1"/>
  <c r="AC323" i="1"/>
  <c r="AC322" i="1"/>
  <c r="AC321" i="1"/>
  <c r="AC320" i="1"/>
  <c r="AC319" i="1"/>
  <c r="AC318" i="1"/>
  <c r="AC317" i="1"/>
  <c r="AC316" i="1"/>
  <c r="AC315" i="1"/>
  <c r="AC344" i="1"/>
  <c r="AC343" i="1"/>
  <c r="AC342" i="1"/>
  <c r="AC341" i="1"/>
  <c r="AC340" i="1"/>
  <c r="AC339" i="1"/>
  <c r="AC338" i="1"/>
  <c r="AC337" i="1"/>
  <c r="AC336" i="1"/>
  <c r="AC335" i="1"/>
  <c r="AC334" i="1"/>
  <c r="AC333" i="1"/>
  <c r="AC362" i="1"/>
  <c r="AC361" i="1"/>
  <c r="AC360" i="1"/>
  <c r="AC359" i="1"/>
  <c r="AC358" i="1"/>
  <c r="AC357" i="1"/>
  <c r="AC356" i="1"/>
  <c r="AC355" i="1"/>
  <c r="AC354" i="1"/>
  <c r="AC353" i="1"/>
  <c r="AC352" i="1"/>
  <c r="AC351" i="1"/>
  <c r="AC380" i="1"/>
  <c r="AC379" i="1"/>
  <c r="AC378" i="1"/>
  <c r="AC377" i="1"/>
  <c r="AC376" i="1"/>
  <c r="AC375" i="1"/>
  <c r="AC374" i="1"/>
  <c r="AC373" i="1"/>
  <c r="AC372" i="1"/>
  <c r="AC371" i="1"/>
  <c r="AC370" i="1"/>
  <c r="AC369" i="1"/>
  <c r="AC398" i="1"/>
  <c r="AC397" i="1"/>
  <c r="AC396" i="1"/>
  <c r="AC395" i="1"/>
  <c r="AC394" i="1"/>
  <c r="AC393" i="1"/>
  <c r="AC392" i="1"/>
  <c r="AC391" i="1"/>
  <c r="AC390" i="1"/>
  <c r="AC389" i="1"/>
  <c r="AC388" i="1"/>
  <c r="AC387" i="1"/>
  <c r="AC416" i="1"/>
  <c r="AC415" i="1"/>
  <c r="AC414" i="1"/>
  <c r="AC413" i="1"/>
  <c r="AC412" i="1"/>
  <c r="AC411" i="1"/>
  <c r="AC410" i="1"/>
  <c r="AC409" i="1"/>
  <c r="AC408" i="1"/>
  <c r="AC407" i="1"/>
  <c r="AC406" i="1"/>
  <c r="AC405" i="1"/>
  <c r="AC434" i="1"/>
  <c r="AC433" i="1"/>
  <c r="AC432" i="1"/>
  <c r="AC431" i="1"/>
  <c r="AC430" i="1"/>
  <c r="AC429" i="1"/>
  <c r="AC428" i="1"/>
  <c r="AC427" i="1"/>
  <c r="AC426" i="1"/>
  <c r="AC425" i="1"/>
  <c r="AC424" i="1"/>
  <c r="AC423" i="1"/>
  <c r="AC452" i="1"/>
  <c r="AC451" i="1"/>
  <c r="AC450" i="1"/>
  <c r="AC449" i="1"/>
  <c r="AC448" i="1"/>
  <c r="AC447" i="1"/>
  <c r="AC446" i="1"/>
  <c r="AC445" i="1"/>
  <c r="AC444" i="1"/>
  <c r="AC443" i="1"/>
  <c r="AC442" i="1"/>
  <c r="AC441" i="1"/>
  <c r="AC463" i="1"/>
  <c r="AC464" i="1"/>
  <c r="AC465" i="1"/>
  <c r="AC466" i="1"/>
  <c r="AC467" i="1"/>
  <c r="AC468" i="1"/>
  <c r="AC469" i="1"/>
  <c r="AC470" i="1"/>
  <c r="AB460" i="1"/>
  <c r="AC460" i="1"/>
  <c r="AC459" i="1"/>
  <c r="AK256" i="1" l="1"/>
  <c r="AK220" i="1"/>
  <c r="AK76" i="1"/>
  <c r="AK382" i="1"/>
  <c r="AK238" i="1"/>
  <c r="AK166" i="1"/>
  <c r="AK130" i="1"/>
  <c r="AK58" i="1"/>
  <c r="AK20" i="1"/>
  <c r="AK346" i="1"/>
  <c r="AK310" i="1"/>
  <c r="AK94" i="1"/>
  <c r="AI490" i="1"/>
  <c r="AJ490" i="1" s="1"/>
  <c r="AF490" i="1"/>
  <c r="AG490" i="1"/>
  <c r="AH490" i="1" s="1"/>
  <c r="AC418" i="1"/>
  <c r="AC382" i="1"/>
  <c r="AC310" i="1"/>
  <c r="AC274" i="1"/>
  <c r="AC454" i="1"/>
  <c r="AC346" i="1"/>
  <c r="AC472" i="1"/>
  <c r="AC436" i="1"/>
  <c r="AC400" i="1"/>
  <c r="AC364" i="1"/>
  <c r="AC328" i="1"/>
  <c r="AC292" i="1"/>
  <c r="AB459" i="1"/>
  <c r="AB472" i="1" s="1"/>
  <c r="AA472" i="1"/>
  <c r="Z472" i="1"/>
  <c r="Y472" i="1"/>
  <c r="AE472" i="1"/>
  <c r="AD472" i="1"/>
  <c r="W472" i="1"/>
  <c r="V472" i="1"/>
  <c r="R472" i="1"/>
  <c r="Q472" i="1"/>
  <c r="T472" i="1"/>
  <c r="S472" i="1"/>
  <c r="P472" i="1"/>
  <c r="O472" i="1"/>
  <c r="N472" i="1"/>
  <c r="M472" i="1"/>
  <c r="I472" i="1"/>
  <c r="L472" i="1"/>
  <c r="F472" i="1"/>
  <c r="H472" i="1"/>
  <c r="G472" i="1"/>
  <c r="K472" i="1"/>
  <c r="J472" i="1"/>
  <c r="E472" i="1"/>
  <c r="D472" i="1"/>
  <c r="C472" i="1"/>
  <c r="B472" i="1"/>
  <c r="AA471" i="1"/>
  <c r="Z471" i="1"/>
  <c r="AD471" i="1"/>
  <c r="B471" i="1"/>
  <c r="AB448" i="1"/>
  <c r="AI472" i="1" l="1"/>
  <c r="AJ472" i="1" s="1"/>
  <c r="AG472" i="1"/>
  <c r="AH472" i="1" s="1"/>
  <c r="AF472" i="1"/>
  <c r="AB442" i="1"/>
  <c r="AB443" i="1"/>
  <c r="AB444" i="1"/>
  <c r="AB445" i="1"/>
  <c r="AB446" i="1"/>
  <c r="AB447" i="1"/>
  <c r="AB449" i="1"/>
  <c r="AB450" i="1"/>
  <c r="AB451" i="1"/>
  <c r="AB452" i="1"/>
  <c r="AB441" i="1"/>
  <c r="AA454" i="1"/>
  <c r="Z454" i="1"/>
  <c r="Y454" i="1"/>
  <c r="AE454" i="1"/>
  <c r="AD454" i="1"/>
  <c r="W454" i="1"/>
  <c r="V454" i="1"/>
  <c r="R454" i="1"/>
  <c r="Q454" i="1"/>
  <c r="T454" i="1"/>
  <c r="S454" i="1"/>
  <c r="P454" i="1"/>
  <c r="O454" i="1"/>
  <c r="N454" i="1"/>
  <c r="M454" i="1"/>
  <c r="I454" i="1"/>
  <c r="L454" i="1"/>
  <c r="F454" i="1"/>
  <c r="H454" i="1"/>
  <c r="G454" i="1"/>
  <c r="K454" i="1"/>
  <c r="J454" i="1"/>
  <c r="E454" i="1"/>
  <c r="D454" i="1"/>
  <c r="C454" i="1"/>
  <c r="B454" i="1"/>
  <c r="AA453" i="1"/>
  <c r="Z453" i="1"/>
  <c r="AD453" i="1"/>
  <c r="B453" i="1"/>
  <c r="AB434" i="1"/>
  <c r="AB433" i="1"/>
  <c r="AB432" i="1"/>
  <c r="AB431" i="1"/>
  <c r="AB430" i="1"/>
  <c r="AB429" i="1"/>
  <c r="AB428" i="1"/>
  <c r="AB427" i="1"/>
  <c r="AB426" i="1"/>
  <c r="AB425" i="1"/>
  <c r="AB424" i="1"/>
  <c r="AB423" i="1"/>
  <c r="AA436" i="1"/>
  <c r="Z436" i="1"/>
  <c r="Y436" i="1"/>
  <c r="AE436" i="1"/>
  <c r="AD436" i="1"/>
  <c r="W436" i="1"/>
  <c r="V436" i="1"/>
  <c r="R436" i="1"/>
  <c r="Q436" i="1"/>
  <c r="T436" i="1"/>
  <c r="S436" i="1"/>
  <c r="P436" i="1"/>
  <c r="O436" i="1"/>
  <c r="N436" i="1"/>
  <c r="M436" i="1"/>
  <c r="I436" i="1"/>
  <c r="L436" i="1"/>
  <c r="F436" i="1"/>
  <c r="H436" i="1"/>
  <c r="G436" i="1"/>
  <c r="K436" i="1"/>
  <c r="J436" i="1"/>
  <c r="E436" i="1"/>
  <c r="D436" i="1"/>
  <c r="B436" i="1"/>
  <c r="AA435" i="1"/>
  <c r="Z435" i="1"/>
  <c r="AD435" i="1"/>
  <c r="B435" i="1"/>
  <c r="C436" i="1"/>
  <c r="AB416" i="1"/>
  <c r="AB415" i="1"/>
  <c r="C415" i="1"/>
  <c r="AK415" i="1" s="1"/>
  <c r="AK418" i="1" s="1"/>
  <c r="AB414" i="1"/>
  <c r="AB413" i="1"/>
  <c r="AB412" i="1"/>
  <c r="AB411" i="1"/>
  <c r="I369" i="1"/>
  <c r="I370" i="1"/>
  <c r="I371" i="1"/>
  <c r="L369" i="1"/>
  <c r="L370" i="1"/>
  <c r="L371" i="1"/>
  <c r="F369" i="1"/>
  <c r="F370" i="1"/>
  <c r="F371" i="1"/>
  <c r="AB410" i="1"/>
  <c r="AB409" i="1"/>
  <c r="AB408" i="1"/>
  <c r="AB407" i="1"/>
  <c r="AB406" i="1"/>
  <c r="AB405" i="1"/>
  <c r="AA418" i="1"/>
  <c r="Z418" i="1"/>
  <c r="Y418" i="1"/>
  <c r="AE418" i="1"/>
  <c r="AD418" i="1"/>
  <c r="W418" i="1"/>
  <c r="V418" i="1"/>
  <c r="R418" i="1"/>
  <c r="Q418" i="1"/>
  <c r="T418" i="1"/>
  <c r="S418" i="1"/>
  <c r="P418" i="1"/>
  <c r="O418" i="1"/>
  <c r="N418" i="1"/>
  <c r="M418" i="1"/>
  <c r="H418" i="1"/>
  <c r="G418" i="1"/>
  <c r="K418" i="1"/>
  <c r="J418" i="1"/>
  <c r="E418" i="1"/>
  <c r="D418" i="1"/>
  <c r="B418" i="1"/>
  <c r="AA417" i="1"/>
  <c r="Z417" i="1"/>
  <c r="AD417" i="1"/>
  <c r="B417" i="1"/>
  <c r="I418" i="1"/>
  <c r="L418" i="1"/>
  <c r="F418" i="1"/>
  <c r="F388" i="1"/>
  <c r="L388" i="1"/>
  <c r="I388" i="1"/>
  <c r="F389" i="1"/>
  <c r="L389" i="1"/>
  <c r="I389" i="1"/>
  <c r="I390" i="1"/>
  <c r="F391" i="1"/>
  <c r="L391" i="1"/>
  <c r="I391" i="1"/>
  <c r="F392" i="1"/>
  <c r="L392" i="1"/>
  <c r="I392" i="1"/>
  <c r="F393" i="1"/>
  <c r="L393" i="1"/>
  <c r="I393" i="1"/>
  <c r="F394" i="1"/>
  <c r="L394" i="1"/>
  <c r="I394" i="1"/>
  <c r="F395" i="1"/>
  <c r="L395" i="1"/>
  <c r="I395" i="1"/>
  <c r="F396" i="1"/>
  <c r="L396" i="1"/>
  <c r="I396" i="1"/>
  <c r="F397" i="1"/>
  <c r="L397" i="1"/>
  <c r="I397" i="1"/>
  <c r="F398" i="1"/>
  <c r="L398" i="1"/>
  <c r="I398" i="1"/>
  <c r="I387" i="1"/>
  <c r="L387" i="1"/>
  <c r="F387" i="1"/>
  <c r="AA400" i="1"/>
  <c r="Z400" i="1"/>
  <c r="Y400" i="1"/>
  <c r="AE400" i="1"/>
  <c r="AD400" i="1"/>
  <c r="W400" i="1"/>
  <c r="V400" i="1"/>
  <c r="R400" i="1"/>
  <c r="Q400" i="1"/>
  <c r="T400" i="1"/>
  <c r="S400" i="1"/>
  <c r="P400" i="1"/>
  <c r="O400" i="1"/>
  <c r="N400" i="1"/>
  <c r="M400" i="1"/>
  <c r="H400" i="1"/>
  <c r="G400" i="1"/>
  <c r="K400" i="1"/>
  <c r="J400" i="1"/>
  <c r="E400" i="1"/>
  <c r="D400" i="1"/>
  <c r="C400" i="1"/>
  <c r="B400" i="1"/>
  <c r="AA399" i="1"/>
  <c r="Z399" i="1"/>
  <c r="AD399" i="1"/>
  <c r="B399" i="1"/>
  <c r="AB400" i="1"/>
  <c r="AB380" i="1"/>
  <c r="AB379" i="1"/>
  <c r="AB378" i="1"/>
  <c r="AB377" i="1"/>
  <c r="AB376" i="1"/>
  <c r="F376" i="1"/>
  <c r="L376" i="1"/>
  <c r="I376" i="1"/>
  <c r="F377" i="1"/>
  <c r="L377" i="1"/>
  <c r="I377" i="1"/>
  <c r="F378" i="1"/>
  <c r="L378" i="1"/>
  <c r="I378" i="1"/>
  <c r="F379" i="1"/>
  <c r="L379" i="1"/>
  <c r="I379" i="1"/>
  <c r="F380" i="1"/>
  <c r="L380" i="1"/>
  <c r="I380" i="1"/>
  <c r="Y382" i="1"/>
  <c r="AE382" i="1"/>
  <c r="AD382" i="1"/>
  <c r="W382" i="1"/>
  <c r="V382" i="1"/>
  <c r="R382" i="1"/>
  <c r="Q382" i="1"/>
  <c r="T382" i="1"/>
  <c r="S382" i="1"/>
  <c r="P382" i="1"/>
  <c r="O382" i="1"/>
  <c r="N382" i="1"/>
  <c r="M382" i="1"/>
  <c r="AA382" i="1"/>
  <c r="Z382" i="1"/>
  <c r="H382" i="1"/>
  <c r="K382" i="1"/>
  <c r="E382" i="1"/>
  <c r="G382" i="1"/>
  <c r="J382" i="1"/>
  <c r="D382" i="1"/>
  <c r="C382" i="1"/>
  <c r="B382" i="1"/>
  <c r="AD381" i="1"/>
  <c r="AA381" i="1"/>
  <c r="Z381" i="1"/>
  <c r="B381" i="1"/>
  <c r="AB375" i="1"/>
  <c r="I375" i="1"/>
  <c r="L375" i="1"/>
  <c r="F375" i="1"/>
  <c r="AB374" i="1"/>
  <c r="F374" i="1"/>
  <c r="L374" i="1"/>
  <c r="I374" i="1"/>
  <c r="AB373" i="1"/>
  <c r="I373" i="1"/>
  <c r="L373" i="1"/>
  <c r="F373" i="1"/>
  <c r="AB372" i="1"/>
  <c r="F372" i="1"/>
  <c r="L372" i="1"/>
  <c r="I372" i="1"/>
  <c r="AB370" i="1"/>
  <c r="AB371" i="1"/>
  <c r="AB369" i="1"/>
  <c r="AB362" i="1"/>
  <c r="AB353" i="1"/>
  <c r="AB352" i="1"/>
  <c r="AB354" i="1"/>
  <c r="AB355" i="1"/>
  <c r="AB356" i="1"/>
  <c r="AB357" i="1"/>
  <c r="AB358" i="1"/>
  <c r="AB359" i="1"/>
  <c r="AB360" i="1"/>
  <c r="AB361" i="1"/>
  <c r="AB351" i="1"/>
  <c r="Y364" i="1"/>
  <c r="AE364" i="1"/>
  <c r="AD364" i="1"/>
  <c r="W364" i="1"/>
  <c r="V364" i="1"/>
  <c r="R364" i="1"/>
  <c r="Q364" i="1"/>
  <c r="T364" i="1"/>
  <c r="S364" i="1"/>
  <c r="P364" i="1"/>
  <c r="O364" i="1"/>
  <c r="N364" i="1"/>
  <c r="M364" i="1"/>
  <c r="AA364" i="1"/>
  <c r="Z364" i="1"/>
  <c r="I364" i="1"/>
  <c r="L364" i="1"/>
  <c r="F364" i="1"/>
  <c r="H364" i="1"/>
  <c r="K364" i="1"/>
  <c r="E364" i="1"/>
  <c r="G364" i="1"/>
  <c r="J364" i="1"/>
  <c r="D364" i="1"/>
  <c r="C364" i="1"/>
  <c r="B364" i="1"/>
  <c r="AD363" i="1"/>
  <c r="AA363" i="1"/>
  <c r="Z363" i="1"/>
  <c r="B363" i="1"/>
  <c r="Y346" i="1"/>
  <c r="AE346" i="1"/>
  <c r="AD346" i="1"/>
  <c r="W346" i="1"/>
  <c r="V346" i="1"/>
  <c r="R346" i="1"/>
  <c r="Q346" i="1"/>
  <c r="T346" i="1"/>
  <c r="S346" i="1"/>
  <c r="P346" i="1"/>
  <c r="O346" i="1"/>
  <c r="N346" i="1"/>
  <c r="M346" i="1"/>
  <c r="AA346" i="1"/>
  <c r="Z346" i="1"/>
  <c r="I346" i="1"/>
  <c r="L346" i="1"/>
  <c r="F346" i="1"/>
  <c r="H346" i="1"/>
  <c r="K346" i="1"/>
  <c r="E346" i="1"/>
  <c r="G346" i="1"/>
  <c r="J346" i="1"/>
  <c r="D346" i="1"/>
  <c r="C346" i="1"/>
  <c r="B346" i="1"/>
  <c r="AD345" i="1"/>
  <c r="AA345" i="1"/>
  <c r="Z345" i="1"/>
  <c r="B345" i="1"/>
  <c r="AB344" i="1"/>
  <c r="AB343" i="1"/>
  <c r="AB342" i="1"/>
  <c r="AB341" i="1"/>
  <c r="AB340" i="1"/>
  <c r="AB339" i="1"/>
  <c r="AB338" i="1"/>
  <c r="AB337" i="1"/>
  <c r="AB336" i="1"/>
  <c r="AB335" i="1"/>
  <c r="AB334" i="1"/>
  <c r="AB333" i="1"/>
  <c r="AB325" i="1"/>
  <c r="AE310" i="1"/>
  <c r="AD310" i="1"/>
  <c r="AD309" i="1"/>
  <c r="AE292" i="1"/>
  <c r="AD292" i="1"/>
  <c r="AD291" i="1"/>
  <c r="AE274" i="1"/>
  <c r="AD274" i="1"/>
  <c r="AD273" i="1"/>
  <c r="AE328" i="1"/>
  <c r="AD328" i="1"/>
  <c r="AD327" i="1"/>
  <c r="AB299" i="1"/>
  <c r="AB317" i="1"/>
  <c r="W328" i="1"/>
  <c r="V328" i="1"/>
  <c r="R328" i="1"/>
  <c r="Q328" i="1"/>
  <c r="T328" i="1"/>
  <c r="S328" i="1"/>
  <c r="P328" i="1"/>
  <c r="O328" i="1"/>
  <c r="N328" i="1"/>
  <c r="M328" i="1"/>
  <c r="AA328" i="1"/>
  <c r="Z328" i="1"/>
  <c r="I328" i="1"/>
  <c r="L328" i="1"/>
  <c r="F328" i="1"/>
  <c r="H328" i="1"/>
  <c r="K328" i="1"/>
  <c r="E328" i="1"/>
  <c r="G328" i="1"/>
  <c r="J328" i="1"/>
  <c r="D328" i="1"/>
  <c r="C328" i="1"/>
  <c r="B328" i="1"/>
  <c r="AA327" i="1"/>
  <c r="Z327" i="1"/>
  <c r="B327" i="1"/>
  <c r="AB326" i="1"/>
  <c r="AB324" i="1"/>
  <c r="AB323" i="1"/>
  <c r="AB322" i="1"/>
  <c r="AB321" i="1"/>
  <c r="AB320" i="1"/>
  <c r="AB319" i="1"/>
  <c r="AB318" i="1"/>
  <c r="AB316" i="1"/>
  <c r="AB315" i="1"/>
  <c r="AB306" i="1"/>
  <c r="Z292" i="1"/>
  <c r="Z291" i="1"/>
  <c r="Z310" i="1"/>
  <c r="Z309" i="1"/>
  <c r="W310" i="1"/>
  <c r="V310" i="1"/>
  <c r="R310" i="1"/>
  <c r="Q310" i="1"/>
  <c r="T310" i="1"/>
  <c r="S310" i="1"/>
  <c r="P310" i="1"/>
  <c r="O310" i="1"/>
  <c r="N310" i="1"/>
  <c r="M310" i="1"/>
  <c r="AB297" i="1"/>
  <c r="AB298" i="1"/>
  <c r="AB300" i="1"/>
  <c r="AB301" i="1"/>
  <c r="AB302" i="1"/>
  <c r="AB303" i="1"/>
  <c r="AB304" i="1"/>
  <c r="AB305" i="1"/>
  <c r="AA310" i="1"/>
  <c r="I310" i="1"/>
  <c r="L310" i="1"/>
  <c r="F310" i="1"/>
  <c r="H310" i="1"/>
  <c r="K310" i="1"/>
  <c r="E310" i="1"/>
  <c r="G310" i="1"/>
  <c r="J310" i="1"/>
  <c r="D310" i="1"/>
  <c r="C310" i="1"/>
  <c r="B310" i="1"/>
  <c r="AA309" i="1"/>
  <c r="B309" i="1"/>
  <c r="AB308" i="1"/>
  <c r="AB307" i="1"/>
  <c r="W292" i="1"/>
  <c r="V292" i="1"/>
  <c r="R292" i="1"/>
  <c r="Q292" i="1"/>
  <c r="T292" i="1"/>
  <c r="S292" i="1"/>
  <c r="P292" i="1"/>
  <c r="O292" i="1"/>
  <c r="N292" i="1"/>
  <c r="M292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A292" i="1"/>
  <c r="I292" i="1"/>
  <c r="L292" i="1"/>
  <c r="F292" i="1"/>
  <c r="H292" i="1"/>
  <c r="K292" i="1"/>
  <c r="E292" i="1"/>
  <c r="G292" i="1"/>
  <c r="J292" i="1"/>
  <c r="D292" i="1"/>
  <c r="C292" i="1"/>
  <c r="B292" i="1"/>
  <c r="AA291" i="1"/>
  <c r="B291" i="1"/>
  <c r="W274" i="1"/>
  <c r="V274" i="1"/>
  <c r="R274" i="1"/>
  <c r="Q274" i="1"/>
  <c r="T274" i="1"/>
  <c r="S274" i="1"/>
  <c r="P274" i="1"/>
  <c r="O274" i="1"/>
  <c r="N274" i="1"/>
  <c r="M274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A274" i="1"/>
  <c r="I274" i="1"/>
  <c r="L274" i="1"/>
  <c r="F274" i="1"/>
  <c r="H274" i="1"/>
  <c r="K274" i="1"/>
  <c r="E274" i="1"/>
  <c r="G274" i="1"/>
  <c r="J274" i="1"/>
  <c r="D274" i="1"/>
  <c r="C274" i="1"/>
  <c r="B274" i="1"/>
  <c r="AA273" i="1"/>
  <c r="B273" i="1"/>
  <c r="P256" i="1"/>
  <c r="O256" i="1"/>
  <c r="N256" i="1"/>
  <c r="M256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S256" i="1"/>
  <c r="I256" i="1"/>
  <c r="L256" i="1"/>
  <c r="F256" i="1"/>
  <c r="H256" i="1"/>
  <c r="K256" i="1"/>
  <c r="E256" i="1"/>
  <c r="G256" i="1"/>
  <c r="J256" i="1"/>
  <c r="D256" i="1"/>
  <c r="C256" i="1"/>
  <c r="B256" i="1"/>
  <c r="P255" i="1"/>
  <c r="O255" i="1"/>
  <c r="N255" i="1"/>
  <c r="M255" i="1"/>
  <c r="S255" i="1"/>
  <c r="C255" i="1"/>
  <c r="B255" i="1"/>
  <c r="P238" i="1"/>
  <c r="O238" i="1"/>
  <c r="N238" i="1"/>
  <c r="M238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S238" i="1"/>
  <c r="I238" i="1"/>
  <c r="L238" i="1"/>
  <c r="F238" i="1"/>
  <c r="H238" i="1"/>
  <c r="K238" i="1"/>
  <c r="E238" i="1"/>
  <c r="G238" i="1"/>
  <c r="J238" i="1"/>
  <c r="D238" i="1"/>
  <c r="C238" i="1"/>
  <c r="B238" i="1"/>
  <c r="P237" i="1"/>
  <c r="O237" i="1"/>
  <c r="N237" i="1"/>
  <c r="M237" i="1"/>
  <c r="S237" i="1"/>
  <c r="I237" i="1"/>
  <c r="L237" i="1"/>
  <c r="F237" i="1"/>
  <c r="H237" i="1"/>
  <c r="K237" i="1"/>
  <c r="E237" i="1"/>
  <c r="G237" i="1"/>
  <c r="J237" i="1"/>
  <c r="D237" i="1"/>
  <c r="C237" i="1"/>
  <c r="B237" i="1"/>
  <c r="T209" i="1"/>
  <c r="P220" i="1"/>
  <c r="O220" i="1"/>
  <c r="N220" i="1"/>
  <c r="M220" i="1"/>
  <c r="T207" i="1"/>
  <c r="T208" i="1"/>
  <c r="T210" i="1"/>
  <c r="T211" i="1"/>
  <c r="T212" i="1"/>
  <c r="T213" i="1"/>
  <c r="T214" i="1"/>
  <c r="T215" i="1"/>
  <c r="T216" i="1"/>
  <c r="T217" i="1"/>
  <c r="T218" i="1"/>
  <c r="S220" i="1"/>
  <c r="I220" i="1"/>
  <c r="L220" i="1"/>
  <c r="F220" i="1"/>
  <c r="H220" i="1"/>
  <c r="K220" i="1"/>
  <c r="E220" i="1"/>
  <c r="G220" i="1"/>
  <c r="J220" i="1"/>
  <c r="D220" i="1"/>
  <c r="C220" i="1"/>
  <c r="B220" i="1"/>
  <c r="P219" i="1"/>
  <c r="O219" i="1"/>
  <c r="N219" i="1"/>
  <c r="M219" i="1"/>
  <c r="S219" i="1"/>
  <c r="I219" i="1"/>
  <c r="L219" i="1"/>
  <c r="F219" i="1"/>
  <c r="H219" i="1"/>
  <c r="K219" i="1"/>
  <c r="E219" i="1"/>
  <c r="G219" i="1"/>
  <c r="J219" i="1"/>
  <c r="D219" i="1"/>
  <c r="C219" i="1"/>
  <c r="B219" i="1"/>
  <c r="C200" i="1"/>
  <c r="P202" i="1"/>
  <c r="O202" i="1"/>
  <c r="N202" i="1"/>
  <c r="M202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S202" i="1"/>
  <c r="I202" i="1"/>
  <c r="L202" i="1"/>
  <c r="F202" i="1"/>
  <c r="H202" i="1"/>
  <c r="K202" i="1"/>
  <c r="E202" i="1"/>
  <c r="G202" i="1"/>
  <c r="J202" i="1"/>
  <c r="D202" i="1"/>
  <c r="B202" i="1"/>
  <c r="P201" i="1"/>
  <c r="O201" i="1"/>
  <c r="N201" i="1"/>
  <c r="M201" i="1"/>
  <c r="S201" i="1"/>
  <c r="I201" i="1"/>
  <c r="L201" i="1"/>
  <c r="F201" i="1"/>
  <c r="H201" i="1"/>
  <c r="K201" i="1"/>
  <c r="E201" i="1"/>
  <c r="G201" i="1"/>
  <c r="J201" i="1"/>
  <c r="D201" i="1"/>
  <c r="B201" i="1"/>
  <c r="N100" i="1"/>
  <c r="N101" i="1"/>
  <c r="N102" i="1"/>
  <c r="N103" i="1"/>
  <c r="N104" i="1"/>
  <c r="N105" i="1"/>
  <c r="N106" i="1"/>
  <c r="N107" i="1"/>
  <c r="N108" i="1"/>
  <c r="N109" i="1"/>
  <c r="N99" i="1"/>
  <c r="N110" i="1"/>
  <c r="T128" i="1"/>
  <c r="T118" i="1"/>
  <c r="T119" i="1"/>
  <c r="T120" i="1"/>
  <c r="T121" i="1"/>
  <c r="T122" i="1"/>
  <c r="T123" i="1"/>
  <c r="T124" i="1"/>
  <c r="T125" i="1"/>
  <c r="T126" i="1"/>
  <c r="T127" i="1"/>
  <c r="T117" i="1"/>
  <c r="T136" i="1"/>
  <c r="T137" i="1"/>
  <c r="T138" i="1"/>
  <c r="T139" i="1"/>
  <c r="T140" i="1"/>
  <c r="T141" i="1"/>
  <c r="T142" i="1"/>
  <c r="T143" i="1"/>
  <c r="T144" i="1"/>
  <c r="T145" i="1"/>
  <c r="T146" i="1"/>
  <c r="T135" i="1"/>
  <c r="T171" i="1"/>
  <c r="P184" i="1"/>
  <c r="O184" i="1"/>
  <c r="N184" i="1"/>
  <c r="M184" i="1"/>
  <c r="T172" i="1"/>
  <c r="T173" i="1"/>
  <c r="T174" i="1"/>
  <c r="T175" i="1"/>
  <c r="T176" i="1"/>
  <c r="T177" i="1"/>
  <c r="T178" i="1"/>
  <c r="T179" i="1"/>
  <c r="T180" i="1"/>
  <c r="T181" i="1"/>
  <c r="T182" i="1"/>
  <c r="S184" i="1"/>
  <c r="I184" i="1"/>
  <c r="L184" i="1"/>
  <c r="F184" i="1"/>
  <c r="H184" i="1"/>
  <c r="K184" i="1"/>
  <c r="E184" i="1"/>
  <c r="G184" i="1"/>
  <c r="J184" i="1"/>
  <c r="D184" i="1"/>
  <c r="C184" i="1"/>
  <c r="B184" i="1"/>
  <c r="P183" i="1"/>
  <c r="O183" i="1"/>
  <c r="N183" i="1"/>
  <c r="M183" i="1"/>
  <c r="S183" i="1"/>
  <c r="I183" i="1"/>
  <c r="L183" i="1"/>
  <c r="F183" i="1"/>
  <c r="H183" i="1"/>
  <c r="K183" i="1"/>
  <c r="E183" i="1"/>
  <c r="G183" i="1"/>
  <c r="J183" i="1"/>
  <c r="D183" i="1"/>
  <c r="C183" i="1"/>
  <c r="B183" i="1"/>
  <c r="T155" i="1"/>
  <c r="P166" i="1"/>
  <c r="O166" i="1"/>
  <c r="N166" i="1"/>
  <c r="M166" i="1"/>
  <c r="T153" i="1"/>
  <c r="T154" i="1"/>
  <c r="T156" i="1"/>
  <c r="T157" i="1"/>
  <c r="T158" i="1"/>
  <c r="T159" i="1"/>
  <c r="T160" i="1"/>
  <c r="T161" i="1"/>
  <c r="T162" i="1"/>
  <c r="T163" i="1"/>
  <c r="T164" i="1"/>
  <c r="S166" i="1"/>
  <c r="I166" i="1"/>
  <c r="L166" i="1"/>
  <c r="F166" i="1"/>
  <c r="H166" i="1"/>
  <c r="K166" i="1"/>
  <c r="E166" i="1"/>
  <c r="G166" i="1"/>
  <c r="J166" i="1"/>
  <c r="D166" i="1"/>
  <c r="C166" i="1"/>
  <c r="B166" i="1"/>
  <c r="P165" i="1"/>
  <c r="O165" i="1"/>
  <c r="N165" i="1"/>
  <c r="M165" i="1"/>
  <c r="S165" i="1"/>
  <c r="I165" i="1"/>
  <c r="L165" i="1"/>
  <c r="F165" i="1"/>
  <c r="H165" i="1"/>
  <c r="K165" i="1"/>
  <c r="E165" i="1"/>
  <c r="G165" i="1"/>
  <c r="J165" i="1"/>
  <c r="D165" i="1"/>
  <c r="C165" i="1"/>
  <c r="B165" i="1"/>
  <c r="P148" i="1"/>
  <c r="O148" i="1"/>
  <c r="N148" i="1"/>
  <c r="M148" i="1"/>
  <c r="S148" i="1"/>
  <c r="I148" i="1"/>
  <c r="L148" i="1"/>
  <c r="F148" i="1"/>
  <c r="H148" i="1"/>
  <c r="K148" i="1"/>
  <c r="E148" i="1"/>
  <c r="G148" i="1"/>
  <c r="J148" i="1"/>
  <c r="D148" i="1"/>
  <c r="C148" i="1"/>
  <c r="B148" i="1"/>
  <c r="P147" i="1"/>
  <c r="O147" i="1"/>
  <c r="N147" i="1"/>
  <c r="M147" i="1"/>
  <c r="S147" i="1"/>
  <c r="I147" i="1"/>
  <c r="L147" i="1"/>
  <c r="F147" i="1"/>
  <c r="H147" i="1"/>
  <c r="K147" i="1"/>
  <c r="E147" i="1"/>
  <c r="G147" i="1"/>
  <c r="J147" i="1"/>
  <c r="D147" i="1"/>
  <c r="C147" i="1"/>
  <c r="B147" i="1"/>
  <c r="L129" i="1"/>
  <c r="P130" i="1"/>
  <c r="O130" i="1"/>
  <c r="N130" i="1"/>
  <c r="M130" i="1"/>
  <c r="P129" i="1"/>
  <c r="O129" i="1"/>
  <c r="N129" i="1"/>
  <c r="M129" i="1"/>
  <c r="S130" i="1"/>
  <c r="I130" i="1"/>
  <c r="L130" i="1"/>
  <c r="F130" i="1"/>
  <c r="H130" i="1"/>
  <c r="K130" i="1"/>
  <c r="E130" i="1"/>
  <c r="G130" i="1"/>
  <c r="J130" i="1"/>
  <c r="D130" i="1"/>
  <c r="C130" i="1"/>
  <c r="B130" i="1"/>
  <c r="S129" i="1"/>
  <c r="I129" i="1"/>
  <c r="F129" i="1"/>
  <c r="H129" i="1"/>
  <c r="K129" i="1"/>
  <c r="E129" i="1"/>
  <c r="G129" i="1"/>
  <c r="J129" i="1"/>
  <c r="D129" i="1"/>
  <c r="C129" i="1"/>
  <c r="B129" i="1"/>
  <c r="N82" i="1"/>
  <c r="N83" i="1"/>
  <c r="N84" i="1"/>
  <c r="N85" i="1"/>
  <c r="N86" i="1"/>
  <c r="N87" i="1"/>
  <c r="N88" i="1"/>
  <c r="N89" i="1"/>
  <c r="N90" i="1"/>
  <c r="N91" i="1"/>
  <c r="N92" i="1"/>
  <c r="N81" i="1"/>
  <c r="B57" i="1"/>
  <c r="B58" i="1" s="1"/>
  <c r="M112" i="1"/>
  <c r="I112" i="1"/>
  <c r="L112" i="1"/>
  <c r="F112" i="1"/>
  <c r="H112" i="1"/>
  <c r="K112" i="1"/>
  <c r="E112" i="1"/>
  <c r="G112" i="1"/>
  <c r="J112" i="1"/>
  <c r="D112" i="1"/>
  <c r="C112" i="1"/>
  <c r="B112" i="1"/>
  <c r="M111" i="1"/>
  <c r="I111" i="1"/>
  <c r="L111" i="1"/>
  <c r="F111" i="1"/>
  <c r="H111" i="1"/>
  <c r="K111" i="1"/>
  <c r="E111" i="1"/>
  <c r="G111" i="1"/>
  <c r="J111" i="1"/>
  <c r="D111" i="1"/>
  <c r="C111" i="1"/>
  <c r="B111" i="1"/>
  <c r="C94" i="1"/>
  <c r="D94" i="1"/>
  <c r="J94" i="1"/>
  <c r="G94" i="1"/>
  <c r="E94" i="1"/>
  <c r="K94" i="1"/>
  <c r="H94" i="1"/>
  <c r="F94" i="1"/>
  <c r="L94" i="1"/>
  <c r="I94" i="1"/>
  <c r="M94" i="1"/>
  <c r="B94" i="1"/>
  <c r="C76" i="1"/>
  <c r="D76" i="1"/>
  <c r="J76" i="1"/>
  <c r="G76" i="1"/>
  <c r="E76" i="1"/>
  <c r="K76" i="1"/>
  <c r="H76" i="1"/>
  <c r="F76" i="1"/>
  <c r="L76" i="1"/>
  <c r="I76" i="1"/>
  <c r="M76" i="1"/>
  <c r="B76" i="1"/>
  <c r="M93" i="1"/>
  <c r="I93" i="1"/>
  <c r="L93" i="1"/>
  <c r="F93" i="1"/>
  <c r="H93" i="1"/>
  <c r="K93" i="1"/>
  <c r="E93" i="1"/>
  <c r="G93" i="1"/>
  <c r="J93" i="1"/>
  <c r="D93" i="1"/>
  <c r="C93" i="1"/>
  <c r="B93" i="1"/>
  <c r="C75" i="1"/>
  <c r="D75" i="1"/>
  <c r="J75" i="1"/>
  <c r="G75" i="1"/>
  <c r="E75" i="1"/>
  <c r="K75" i="1"/>
  <c r="H75" i="1"/>
  <c r="F75" i="1"/>
  <c r="L75" i="1"/>
  <c r="I75" i="1"/>
  <c r="M75" i="1"/>
  <c r="B75" i="1"/>
  <c r="M57" i="1"/>
  <c r="M58" i="1" s="1"/>
  <c r="I57" i="1"/>
  <c r="I58" i="1" s="1"/>
  <c r="L57" i="1"/>
  <c r="L58" i="1" s="1"/>
  <c r="F57" i="1"/>
  <c r="F58" i="1" s="1"/>
  <c r="H57" i="1"/>
  <c r="H58" i="1" s="1"/>
  <c r="K57" i="1"/>
  <c r="K58" i="1" s="1"/>
  <c r="E57" i="1"/>
  <c r="E58" i="1" s="1"/>
  <c r="G57" i="1"/>
  <c r="G58" i="1" s="1"/>
  <c r="J57" i="1"/>
  <c r="J58" i="1" s="1"/>
  <c r="D57" i="1"/>
  <c r="D58" i="1" s="1"/>
  <c r="C57" i="1"/>
  <c r="C58" i="1" s="1"/>
  <c r="M37" i="1"/>
  <c r="M38" i="1" s="1"/>
  <c r="I37" i="1"/>
  <c r="I38" i="1" s="1"/>
  <c r="L37" i="1"/>
  <c r="L38" i="1" s="1"/>
  <c r="F37" i="1"/>
  <c r="F38" i="1" s="1"/>
  <c r="H37" i="1"/>
  <c r="H38" i="1" s="1"/>
  <c r="K37" i="1"/>
  <c r="K38" i="1" s="1"/>
  <c r="E37" i="1"/>
  <c r="E38" i="1" s="1"/>
  <c r="G37" i="1"/>
  <c r="G38" i="1" s="1"/>
  <c r="J37" i="1"/>
  <c r="J38" i="1" s="1"/>
  <c r="D37" i="1"/>
  <c r="D38" i="1" s="1"/>
  <c r="C37" i="1"/>
  <c r="C38" i="1" s="1"/>
  <c r="B37" i="1"/>
  <c r="B38" i="1" s="1"/>
  <c r="M19" i="1"/>
  <c r="M20" i="1" s="1"/>
  <c r="I19" i="1"/>
  <c r="I20" i="1" s="1"/>
  <c r="L19" i="1"/>
  <c r="L20" i="1" s="1"/>
  <c r="F19" i="1"/>
  <c r="F20" i="1" s="1"/>
  <c r="H19" i="1"/>
  <c r="H20" i="1" s="1"/>
  <c r="K19" i="1"/>
  <c r="K20" i="1" s="1"/>
  <c r="E19" i="1"/>
  <c r="E20" i="1" s="1"/>
  <c r="G19" i="1"/>
  <c r="G20" i="1" s="1"/>
  <c r="J19" i="1"/>
  <c r="J20" i="1" s="1"/>
  <c r="D19" i="1"/>
  <c r="D20" i="1" s="1"/>
  <c r="C19" i="1"/>
  <c r="C20" i="1" s="1"/>
  <c r="B19" i="1"/>
  <c r="B20" i="1" s="1"/>
  <c r="C202" i="1" l="1"/>
  <c r="AK200" i="1"/>
  <c r="AK202" i="1" s="1"/>
  <c r="AF292" i="1"/>
  <c r="AI292" i="1"/>
  <c r="AJ292" i="1" s="1"/>
  <c r="AG292" i="1"/>
  <c r="AH292" i="1" s="1"/>
  <c r="AG454" i="1"/>
  <c r="AH454" i="1" s="1"/>
  <c r="AF454" i="1"/>
  <c r="AI454" i="1"/>
  <c r="AJ454" i="1" s="1"/>
  <c r="AG364" i="1"/>
  <c r="AH364" i="1" s="1"/>
  <c r="AF364" i="1"/>
  <c r="AI364" i="1"/>
  <c r="AJ364" i="1" s="1"/>
  <c r="AI436" i="1"/>
  <c r="AJ436" i="1" s="1"/>
  <c r="AG436" i="1"/>
  <c r="AH436" i="1" s="1"/>
  <c r="AF436" i="1"/>
  <c r="AI274" i="1"/>
  <c r="AJ274" i="1" s="1"/>
  <c r="AG274" i="1"/>
  <c r="AH274" i="1" s="1"/>
  <c r="AF274" i="1"/>
  <c r="AI346" i="1"/>
  <c r="AJ346" i="1" s="1"/>
  <c r="AF346" i="1"/>
  <c r="AG346" i="1"/>
  <c r="AH346" i="1" s="1"/>
  <c r="AI310" i="1"/>
  <c r="AJ310" i="1" s="1"/>
  <c r="AG310" i="1"/>
  <c r="AH310" i="1" s="1"/>
  <c r="AF310" i="1"/>
  <c r="AF328" i="1"/>
  <c r="AI328" i="1"/>
  <c r="AJ328" i="1" s="1"/>
  <c r="AG328" i="1"/>
  <c r="AH328" i="1" s="1"/>
  <c r="AI382" i="1"/>
  <c r="AJ382" i="1" s="1"/>
  <c r="AG382" i="1"/>
  <c r="AH382" i="1" s="1"/>
  <c r="AF382" i="1"/>
  <c r="AI400" i="1"/>
  <c r="AJ400" i="1" s="1"/>
  <c r="AG400" i="1"/>
  <c r="AH400" i="1" s="1"/>
  <c r="AF400" i="1"/>
  <c r="C418" i="1"/>
  <c r="AI415" i="1"/>
  <c r="AJ415" i="1" s="1"/>
  <c r="AF415" i="1"/>
  <c r="AG415" i="1"/>
  <c r="AH415" i="1" s="1"/>
  <c r="C201" i="1"/>
  <c r="L382" i="1"/>
  <c r="AB454" i="1"/>
  <c r="AB346" i="1"/>
  <c r="I400" i="1"/>
  <c r="L400" i="1"/>
  <c r="T202" i="1"/>
  <c r="T130" i="1"/>
  <c r="N112" i="1"/>
  <c r="T237" i="1"/>
  <c r="AB274" i="1"/>
  <c r="AB364" i="1"/>
  <c r="N94" i="1"/>
  <c r="T184" i="1"/>
  <c r="T166" i="1"/>
  <c r="T147" i="1"/>
  <c r="AB382" i="1"/>
  <c r="AB418" i="1"/>
  <c r="AB328" i="1"/>
  <c r="T129" i="1"/>
  <c r="N111" i="1"/>
  <c r="F400" i="1"/>
  <c r="N93" i="1"/>
  <c r="AB436" i="1"/>
  <c r="T148" i="1"/>
  <c r="T165" i="1"/>
  <c r="T183" i="1"/>
  <c r="T201" i="1"/>
  <c r="T219" i="1"/>
  <c r="T220" i="1"/>
  <c r="T238" i="1"/>
  <c r="T256" i="1"/>
  <c r="AB292" i="1"/>
  <c r="AB309" i="1"/>
  <c r="AB310" i="1"/>
  <c r="F382" i="1"/>
  <c r="I382" i="1"/>
  <c r="AG418" i="1" l="1"/>
  <c r="AH418" i="1" s="1"/>
  <c r="AF418" i="1"/>
  <c r="AI418" i="1"/>
  <c r="AJ418" i="1" s="1"/>
</calcChain>
</file>

<file path=xl/sharedStrings.xml><?xml version="1.0" encoding="utf-8"?>
<sst xmlns="http://schemas.openxmlformats.org/spreadsheetml/2006/main" count="1647" uniqueCount="153">
  <si>
    <t xml:space="preserve">ELS MUNTELLS </t>
  </si>
  <si>
    <t>cabal disseny</t>
  </si>
  <si>
    <t>MES</t>
  </si>
  <si>
    <t>DBO</t>
  </si>
  <si>
    <t>CARREGA</t>
  </si>
  <si>
    <t>Data</t>
  </si>
  <si>
    <t>Cabal</t>
  </si>
  <si>
    <t>MES Infl.</t>
  </si>
  <si>
    <t>MES Efl.</t>
  </si>
  <si>
    <t>DBO Ifl.</t>
  </si>
  <si>
    <t>DBO Efl.</t>
  </si>
  <si>
    <t>DQO Infl.</t>
  </si>
  <si>
    <t>DQO Efl.</t>
  </si>
  <si>
    <t>DQO</t>
  </si>
  <si>
    <t>Energia</t>
  </si>
  <si>
    <t>1997</t>
  </si>
  <si>
    <t>(m3/mes)</t>
  </si>
  <si>
    <t>(m3/dia)</t>
  </si>
  <si>
    <t>(1997)</t>
  </si>
  <si>
    <t>Rend.</t>
  </si>
  <si>
    <t>(Kwh/m3)</t>
  </si>
  <si>
    <t xml:space="preserve">Gen </t>
  </si>
  <si>
    <t xml:space="preserve">Feb </t>
  </si>
  <si>
    <t>Mar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</si>
  <si>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</si>
  <si>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</si>
  <si>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</si>
  <si>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</si>
  <si>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</si>
  <si>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</si>
  <si>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</si>
  <si>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</si>
  <si>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</si>
  <si>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TOTAL97</t>
  </si>
  <si>
    <t>MITJA97</t>
  </si>
  <si>
    <t>1998</t>
  </si>
  <si>
    <t>(1998)</t>
  </si>
  <si>
    <t xml:space="preserve">Mar </t>
  </si>
  <si>
    <t>TOTAL98</t>
  </si>
  <si>
    <t>MITJA98</t>
  </si>
  <si>
    <t>1999</t>
  </si>
  <si>
    <t>(mg/l)</t>
  </si>
  <si>
    <t>TOTAL99</t>
  </si>
  <si>
    <t>MITJA99</t>
  </si>
  <si>
    <t>2000</t>
  </si>
  <si>
    <t>TOTAL00</t>
  </si>
  <si>
    <t>MITJA00</t>
  </si>
  <si>
    <t>Energia Tot</t>
  </si>
  <si>
    <t>2001</t>
  </si>
  <si>
    <t>(Kwh)</t>
  </si>
  <si>
    <t>TOTAL01</t>
  </si>
  <si>
    <t>MITJA01</t>
  </si>
  <si>
    <t>2002</t>
  </si>
  <si>
    <t>TOTAL02</t>
  </si>
  <si>
    <t>MITJA02</t>
  </si>
  <si>
    <t>pH Infl.</t>
  </si>
  <si>
    <t>pH Efl.</t>
  </si>
  <si>
    <t>Cond Infl.</t>
  </si>
  <si>
    <t>Cond.Efl.</t>
  </si>
  <si>
    <t>2003</t>
  </si>
  <si>
    <t>%</t>
  </si>
  <si>
    <t>TOTAL03</t>
  </si>
  <si>
    <t>MITJA03</t>
  </si>
  <si>
    <t>2004</t>
  </si>
  <si>
    <t>TOTAL04</t>
  </si>
  <si>
    <t>MITJA04</t>
  </si>
  <si>
    <t>2005</t>
  </si>
  <si>
    <t>TOTAL05</t>
  </si>
  <si>
    <t>MITJA05</t>
  </si>
  <si>
    <t>2006</t>
  </si>
  <si>
    <t>TOTAL06</t>
  </si>
  <si>
    <t>MITJA06</t>
  </si>
  <si>
    <t>2007</t>
  </si>
  <si>
    <t>TOTAL07</t>
  </si>
  <si>
    <t>MITJA07</t>
  </si>
  <si>
    <t>2008</t>
  </si>
  <si>
    <t>TOTAL08</t>
  </si>
  <si>
    <t>MITJA08</t>
  </si>
  <si>
    <t>2009</t>
  </si>
  <si>
    <t>TOTAL09</t>
  </si>
  <si>
    <t>MITJA09</t>
  </si>
  <si>
    <t>2010</t>
  </si>
  <si>
    <t>TOTAL10</t>
  </si>
  <si>
    <t>MITJA10</t>
  </si>
  <si>
    <t>NH4+Ifl</t>
  </si>
  <si>
    <t>NH4+Efll</t>
  </si>
  <si>
    <t>NTKInf</t>
  </si>
  <si>
    <t>NTKEfl</t>
  </si>
  <si>
    <t>PInf</t>
  </si>
  <si>
    <t>PEfl</t>
  </si>
  <si>
    <t>Fangs</t>
  </si>
  <si>
    <t>Energia EB</t>
  </si>
  <si>
    <t>Saturació</t>
  </si>
  <si>
    <t xml:space="preserve">Saturacio </t>
  </si>
  <si>
    <t>Saturacio</t>
  </si>
  <si>
    <t>2011</t>
  </si>
  <si>
    <t>m3</t>
  </si>
  <si>
    <t>MES Kg/dia</t>
  </si>
  <si>
    <t>MES %</t>
  </si>
  <si>
    <t>DBO5 Kg/dia</t>
  </si>
  <si>
    <t>DBO5 %</t>
  </si>
  <si>
    <t>TOTAL11</t>
  </si>
  <si>
    <t>MITJA11</t>
  </si>
  <si>
    <t>Energia EDAR</t>
  </si>
  <si>
    <t>2012</t>
  </si>
  <si>
    <t>TOTAL12</t>
  </si>
  <si>
    <t>MITJA12</t>
  </si>
  <si>
    <t>2013</t>
  </si>
  <si>
    <t>TOTAL13</t>
  </si>
  <si>
    <t>MITJA13</t>
  </si>
  <si>
    <t>2014</t>
  </si>
  <si>
    <t>TOTAL14</t>
  </si>
  <si>
    <t>MITJA14</t>
  </si>
  <si>
    <t>AUR</t>
  </si>
  <si>
    <t>2015</t>
  </si>
  <si>
    <t>TOTAL15</t>
  </si>
  <si>
    <t>MITJA15</t>
  </si>
  <si>
    <t>2016</t>
  </si>
  <si>
    <t>TOTAL16</t>
  </si>
  <si>
    <t>MITJA16</t>
  </si>
  <si>
    <t>NTInf</t>
  </si>
  <si>
    <t>NTEfl</t>
  </si>
  <si>
    <t>2017</t>
  </si>
  <si>
    <t>TOTAL17</t>
  </si>
  <si>
    <t>MITJA17</t>
  </si>
  <si>
    <t>2018</t>
  </si>
  <si>
    <t>TOTAL18</t>
  </si>
  <si>
    <t>MITJA18</t>
  </si>
  <si>
    <t>2019</t>
  </si>
  <si>
    <t>-</t>
  </si>
  <si>
    <t>TOTAL19</t>
  </si>
  <si>
    <t>MITJA19</t>
  </si>
  <si>
    <t>Fangs Hum</t>
  </si>
  <si>
    <t>2020</t>
  </si>
  <si>
    <t>TOTAL20</t>
  </si>
  <si>
    <t>MITJA20</t>
  </si>
  <si>
    <t>Nt</t>
  </si>
  <si>
    <t>P Inf</t>
  </si>
  <si>
    <t>P Efl</t>
  </si>
  <si>
    <t>Pt</t>
  </si>
  <si>
    <t>2021</t>
  </si>
  <si>
    <t>TOTAL  21</t>
  </si>
  <si>
    <t>MITJA  21</t>
  </si>
  <si>
    <t>2022</t>
  </si>
  <si>
    <t>TOTAL  22</t>
  </si>
  <si>
    <t>MITJA  22</t>
  </si>
  <si>
    <t>2023</t>
  </si>
  <si>
    <t>TOTAL  23</t>
  </si>
  <si>
    <t>MITJA  23</t>
  </si>
  <si>
    <t>hab equiv.</t>
  </si>
  <si>
    <t>habitants</t>
  </si>
  <si>
    <t>Pob. Sanejada: 530</t>
  </si>
  <si>
    <t xml:space="preserve">     H-E Disseny: 844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</si>
</sst>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9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9"/>
      </patternFill>
    </fill>
    <fill>
      <patternFill patternType="solid">
        <fgColor rgb="FFFFFF00"/>
        <bgColor indexed="9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9">
    <xf numFmtId="0" fontId="0" fillId="0" borderId="0" xfId="0"/>
    <xf numFmtId="0" fontId="3" fillId="2" borderId="0" xfId="0" applyFont="1" applyFill="1"/>
    <xf numFmtId="3" fontId="3" fillId="2" borderId="0" xfId="0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0" fillId="2" borderId="0" xfId="0" applyFill="1"/>
    <xf numFmtId="3" fontId="4" fillId="2" borderId="0" xfId="0" applyNumberFormat="1" applyFont="1" applyFill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0" fontId="1" fillId="2" borderId="0" xfId="0" applyFont="1" applyFill="1"/>
    <xf numFmtId="49" fontId="3" fillId="2" borderId="4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3" fontId="0" fillId="2" borderId="0" xfId="0" applyNumberFormat="1" applyFill="1"/>
    <xf numFmtId="2" fontId="0" fillId="2" borderId="0" xfId="0" applyNumberFormat="1" applyFill="1"/>
    <xf numFmtId="49" fontId="3" fillId="2" borderId="6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center"/>
    </xf>
    <xf numFmtId="3" fontId="4" fillId="3" borderId="9" xfId="0" applyNumberFormat="1" applyFont="1" applyFill="1" applyBorder="1" applyAlignment="1">
      <alignment horizontal="center"/>
    </xf>
    <xf numFmtId="2" fontId="4" fillId="3" borderId="9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3" fontId="4" fillId="3" borderId="3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4" fontId="3" fillId="2" borderId="0" xfId="0" applyNumberFormat="1" applyFont="1" applyFill="1" applyAlignment="1">
      <alignment horizontal="center"/>
    </xf>
    <xf numFmtId="3" fontId="7" fillId="2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/>
    <xf numFmtId="2" fontId="3" fillId="2" borderId="11" xfId="0" applyNumberFormat="1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3" fontId="4" fillId="4" borderId="9" xfId="0" applyNumberFormat="1" applyFont="1" applyFill="1" applyBorder="1" applyAlignment="1">
      <alignment horizontal="center"/>
    </xf>
    <xf numFmtId="3" fontId="4" fillId="4" borderId="3" xfId="0" applyNumberFormat="1" applyFont="1" applyFill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3" fontId="9" fillId="5" borderId="9" xfId="0" applyNumberFormat="1" applyFont="1" applyFill="1" applyBorder="1" applyAlignment="1">
      <alignment horizontal="center"/>
    </xf>
    <xf numFmtId="3" fontId="9" fillId="5" borderId="3" xfId="0" applyNumberFormat="1" applyFont="1" applyFill="1" applyBorder="1" applyAlignment="1">
      <alignment horizontal="center"/>
    </xf>
    <xf numFmtId="3" fontId="4" fillId="5" borderId="3" xfId="0" applyNumberFormat="1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49" fontId="4" fillId="3" borderId="8" xfId="0" applyNumberFormat="1" applyFont="1" applyFill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9" fontId="3" fillId="2" borderId="1" xfId="1" applyFont="1" applyFill="1" applyBorder="1" applyAlignment="1">
      <alignment horizontal="center"/>
    </xf>
    <xf numFmtId="9" fontId="3" fillId="2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9" fontId="3" fillId="2" borderId="3" xfId="0" applyNumberFormat="1" applyFont="1" applyFill="1" applyBorder="1" applyAlignment="1">
      <alignment horizontal="center"/>
    </xf>
    <xf numFmtId="49" fontId="4" fillId="3" borderId="10" xfId="0" applyNumberFormat="1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2" fontId="4" fillId="3" borderId="0" xfId="0" applyNumberFormat="1" applyFont="1" applyFill="1" applyAlignment="1">
      <alignment horizontal="center"/>
    </xf>
    <xf numFmtId="1" fontId="4" fillId="3" borderId="0" xfId="0" applyNumberFormat="1" applyFont="1" applyFill="1" applyAlignment="1">
      <alignment horizontal="center"/>
    </xf>
    <xf numFmtId="3" fontId="4" fillId="6" borderId="12" xfId="0" applyNumberFormat="1" applyFont="1" applyFill="1" applyBorder="1" applyAlignment="1">
      <alignment horizontal="center"/>
    </xf>
    <xf numFmtId="3" fontId="4" fillId="6" borderId="13" xfId="0" applyNumberFormat="1" applyFont="1" applyFill="1" applyBorder="1" applyAlignment="1">
      <alignment horizontal="center"/>
    </xf>
    <xf numFmtId="3" fontId="4" fillId="6" borderId="14" xfId="0" applyNumberFormat="1" applyFont="1" applyFill="1" applyBorder="1" applyAlignment="1">
      <alignment horizontal="center"/>
    </xf>
    <xf numFmtId="3" fontId="4" fillId="6" borderId="15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/>
    </xf>
    <xf numFmtId="2" fontId="4" fillId="4" borderId="17" xfId="0" applyNumberFormat="1" applyFont="1" applyFill="1" applyBorder="1" applyAlignment="1">
      <alignment horizontal="center"/>
    </xf>
    <xf numFmtId="2" fontId="4" fillId="4" borderId="18" xfId="0" applyNumberFormat="1" applyFont="1" applyFill="1" applyBorder="1" applyAlignment="1">
      <alignment horizontal="center"/>
    </xf>
    <xf numFmtId="2" fontId="4" fillId="4" borderId="19" xfId="0" applyNumberFormat="1" applyFont="1" applyFill="1" applyBorder="1" applyAlignment="1">
      <alignment horizontal="center"/>
    </xf>
    <xf numFmtId="9" fontId="3" fillId="0" borderId="20" xfId="1" applyFont="1" applyFill="1" applyBorder="1" applyAlignment="1">
      <alignment horizontal="center"/>
    </xf>
    <xf numFmtId="2" fontId="3" fillId="0" borderId="21" xfId="1" applyNumberFormat="1" applyFont="1" applyFill="1" applyBorder="1" applyAlignment="1">
      <alignment horizontal="center"/>
    </xf>
    <xf numFmtId="9" fontId="3" fillId="0" borderId="22" xfId="1" applyFont="1" applyFill="1" applyBorder="1" applyAlignment="1">
      <alignment horizontal="center"/>
    </xf>
    <xf numFmtId="2" fontId="3" fillId="0" borderId="23" xfId="1" applyNumberFormat="1" applyFont="1" applyFill="1" applyBorder="1" applyAlignment="1">
      <alignment horizontal="center"/>
    </xf>
    <xf numFmtId="3" fontId="4" fillId="7" borderId="24" xfId="0" applyNumberFormat="1" applyFont="1" applyFill="1" applyBorder="1" applyAlignment="1">
      <alignment horizontal="center"/>
    </xf>
    <xf numFmtId="3" fontId="4" fillId="7" borderId="25" xfId="0" applyNumberFormat="1" applyFont="1" applyFill="1" applyBorder="1" applyAlignment="1">
      <alignment horizontal="center"/>
    </xf>
    <xf numFmtId="3" fontId="4" fillId="7" borderId="26" xfId="0" applyNumberFormat="1" applyFont="1" applyFill="1" applyBorder="1" applyAlignment="1">
      <alignment horizontal="center"/>
    </xf>
    <xf numFmtId="3" fontId="4" fillId="7" borderId="27" xfId="0" applyNumberFormat="1" applyFont="1" applyFill="1" applyBorder="1" applyAlignment="1">
      <alignment horizontal="center"/>
    </xf>
    <xf numFmtId="9" fontId="3" fillId="0" borderId="28" xfId="1" applyFont="1" applyFill="1" applyBorder="1" applyAlignment="1">
      <alignment horizontal="center"/>
    </xf>
    <xf numFmtId="2" fontId="3" fillId="0" borderId="29" xfId="1" applyNumberFormat="1" applyFont="1" applyFill="1" applyBorder="1" applyAlignment="1">
      <alignment horizontal="center"/>
    </xf>
    <xf numFmtId="9" fontId="3" fillId="0" borderId="30" xfId="1" applyFont="1" applyFill="1" applyBorder="1" applyAlignment="1">
      <alignment horizontal="center"/>
    </xf>
    <xf numFmtId="2" fontId="3" fillId="0" borderId="31" xfId="1" applyNumberFormat="1" applyFont="1" applyFill="1" applyBorder="1" applyAlignment="1">
      <alignment horizontal="center"/>
    </xf>
    <xf numFmtId="3" fontId="6" fillId="2" borderId="0" xfId="0" applyNumberFormat="1" applyFont="1" applyFill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3" fontId="4" fillId="8" borderId="1" xfId="0" applyNumberFormat="1" applyFont="1" applyFill="1" applyBorder="1" applyAlignment="1">
      <alignment horizontal="right"/>
    </xf>
    <xf numFmtId="3" fontId="4" fillId="8" borderId="1" xfId="0" applyNumberFormat="1" applyFont="1" applyFill="1" applyBorder="1" applyAlignment="1">
      <alignment horizontal="left"/>
    </xf>
    <xf numFmtId="3" fontId="4" fillId="8" borderId="32" xfId="0" applyNumberFormat="1" applyFont="1" applyFill="1" applyBorder="1" applyAlignment="1">
      <alignment horizontal="right"/>
    </xf>
    <xf numFmtId="0" fontId="0" fillId="0" borderId="1" xfId="0" applyBorder="1"/>
    <xf numFmtId="0" fontId="2" fillId="9" borderId="1" xfId="0" applyFont="1" applyFill="1" applyBorder="1"/>
    <xf numFmtId="0" fontId="8" fillId="9" borderId="1" xfId="0" applyFont="1" applyFill="1" applyBorder="1" applyAlignment="1">
      <alignment horizontal="left"/>
    </xf>
    <xf numFmtId="0" fontId="8" fillId="9" borderId="1" xfId="0" applyFont="1" applyFill="1" applyBorder="1" applyAlignment="1">
      <alignment horizontal="right"/>
    </xf>
    <xf numFmtId="3" fontId="8" fillId="9" borderId="1" xfId="0" applyNumberFormat="1" applyFont="1" applyFill="1" applyBorder="1" applyAlignment="1">
      <alignment horizontal="left"/>
    </xf>
    <xf numFmtId="0" fontId="8" fillId="9" borderId="32" xfId="0" applyFont="1" applyFill="1" applyBorder="1" applyAlignment="1">
      <alignment horizontal="right"/>
    </xf>
    <xf numFmtId="3" fontId="4" fillId="10" borderId="9" xfId="0" applyNumberFormat="1" applyFont="1" applyFill="1" applyBorder="1" applyAlignment="1">
      <alignment horizontal="center"/>
    </xf>
    <xf numFmtId="3" fontId="4" fillId="10" borderId="3" xfId="0" applyNumberFormat="1" applyFont="1" applyFill="1" applyBorder="1" applyAlignment="1">
      <alignment horizontal="center"/>
    </xf>
    <xf numFmtId="3" fontId="3" fillId="10" borderId="3" xfId="0" applyNumberFormat="1" applyFont="1" applyFill="1" applyBorder="1" applyAlignment="1">
      <alignment horizontal="center"/>
    </xf>
    <xf numFmtId="1" fontId="3" fillId="11" borderId="3" xfId="0" applyNumberFormat="1" applyFont="1" applyFill="1" applyBorder="1" applyAlignment="1">
      <alignment horizontal="center"/>
    </xf>
    <xf numFmtId="165" fontId="3" fillId="12" borderId="1" xfId="0" applyNumberFormat="1" applyFont="1" applyFill="1" applyBorder="1" applyAlignment="1">
      <alignment horizontal="center"/>
    </xf>
    <xf numFmtId="1" fontId="0" fillId="0" borderId="20" xfId="0" applyNumberFormat="1" applyBorder="1"/>
    <xf numFmtId="3" fontId="4" fillId="7" borderId="33" xfId="0" applyNumberFormat="1" applyFont="1" applyFill="1" applyBorder="1" applyAlignment="1">
      <alignment horizontal="center"/>
    </xf>
    <xf numFmtId="3" fontId="3" fillId="0" borderId="16" xfId="0" applyNumberFormat="1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34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91"/>
  <sheetViews>
    <sheetView showGridLines="0" tabSelected="1" topLeftCell="A474" zoomScale="110" zoomScaleNormal="110" workbookViewId="0">
      <pane xSplit="1" topLeftCell="Q1" activePane="topRight" state="frozen"/>
      <selection pane="topRight" activeCell="M489" sqref="M489"/>
    </sheetView>
  </sheetViews>
  <sheetFormatPr baseColWidth="10" defaultColWidth="10.7109375" defaultRowHeight="12.75" x14ac:dyDescent="0.2"/>
  <cols>
    <col min="1" max="1" width="9.85546875" style="4" customWidth="1"/>
    <col min="2" max="2" width="10.28515625" style="4" customWidth="1"/>
    <col min="3" max="5" width="9.28515625" style="4" customWidth="1"/>
    <col min="6" max="6" width="9.28515625" style="19" customWidth="1"/>
    <col min="7" max="7" width="9.28515625" style="4" customWidth="1"/>
    <col min="8" max="8" width="9.28515625" style="19" customWidth="1"/>
    <col min="9" max="9" width="9.28515625" style="20" customWidth="1"/>
    <col min="10" max="11" width="9.28515625" style="4" customWidth="1"/>
    <col min="12" max="12" width="9.28515625" style="19" customWidth="1"/>
    <col min="13" max="13" width="11.140625" style="4" customWidth="1"/>
    <col min="14" max="14" width="10.28515625" style="4" customWidth="1"/>
    <col min="15" max="25" width="10.7109375" style="4"/>
    <col min="26" max="26" width="12" style="4" customWidth="1"/>
    <col min="27" max="27" width="14.7109375" style="4" customWidth="1"/>
    <col min="28" max="28" width="13.5703125" style="4" customWidth="1"/>
    <col min="29" max="29" width="13.42578125" style="4" customWidth="1"/>
    <col min="30" max="31" width="10.7109375" style="4"/>
    <col min="32" max="32" width="11.85546875" style="4" customWidth="1"/>
    <col min="33" max="33" width="13.5703125" style="4" customWidth="1"/>
    <col min="34" max="34" width="13" style="4" customWidth="1"/>
    <col min="35" max="35" width="15" style="4" customWidth="1"/>
    <col min="36" max="36" width="12.28515625" style="4" customWidth="1"/>
    <col min="37" max="16384" width="10.7109375" style="4"/>
  </cols>
  <sheetData>
    <row r="1" spans="1:37" ht="26.25" x14ac:dyDescent="0.4">
      <c r="B1" s="89" t="s">
        <v>0</v>
      </c>
      <c r="F1" s="34" t="s">
        <v>152</v>
      </c>
      <c r="I1" s="3"/>
      <c r="J1" s="34" t="s">
        <v>151</v>
      </c>
      <c r="K1" s="2"/>
      <c r="L1" s="2"/>
      <c r="M1" s="2"/>
      <c r="N1" s="2"/>
      <c r="O1" s="2"/>
      <c r="P1" s="2"/>
      <c r="AA1" s="2"/>
      <c r="AB1" s="2"/>
    </row>
    <row r="2" spans="1:37" ht="20.25" x14ac:dyDescent="0.3">
      <c r="A2" s="5"/>
      <c r="B2" s="90" t="s">
        <v>1</v>
      </c>
      <c r="C2" s="90">
        <v>135</v>
      </c>
      <c r="D2" s="91" t="s">
        <v>2</v>
      </c>
      <c r="E2" s="92">
        <v>240</v>
      </c>
      <c r="F2" s="93" t="s">
        <v>3</v>
      </c>
      <c r="G2" s="94">
        <v>260</v>
      </c>
      <c r="H2" s="2"/>
      <c r="I2" s="3"/>
      <c r="J2" s="1"/>
      <c r="K2" s="34"/>
      <c r="L2" s="2"/>
      <c r="M2" s="2"/>
      <c r="N2" s="2"/>
      <c r="O2" s="2"/>
      <c r="P2" s="2"/>
      <c r="AA2" s="2"/>
      <c r="AB2" s="2"/>
    </row>
    <row r="3" spans="1:37" x14ac:dyDescent="0.2">
      <c r="A3" s="2"/>
      <c r="B3" s="95"/>
      <c r="C3" s="96" t="s">
        <v>4</v>
      </c>
      <c r="D3" s="97" t="s">
        <v>2</v>
      </c>
      <c r="E3" s="98">
        <v>48.6</v>
      </c>
      <c r="F3" s="99" t="s">
        <v>3</v>
      </c>
      <c r="G3" s="100">
        <v>50.6</v>
      </c>
      <c r="H3" s="2"/>
      <c r="I3" s="3"/>
      <c r="J3" s="2"/>
      <c r="K3" s="2"/>
      <c r="L3" s="2"/>
      <c r="M3" s="2"/>
      <c r="N3" s="2"/>
      <c r="O3" s="2"/>
      <c r="P3" s="2"/>
      <c r="AA3" s="2"/>
      <c r="AB3" s="2"/>
    </row>
    <row r="4" spans="1:37" ht="13.5" thickBot="1" x14ac:dyDescent="0.25">
      <c r="A4" s="2"/>
      <c r="B4" s="2"/>
      <c r="C4" s="2"/>
      <c r="D4" s="2"/>
      <c r="E4" s="2"/>
      <c r="F4" s="2"/>
      <c r="G4" s="2"/>
      <c r="H4" s="2"/>
      <c r="I4" s="3"/>
      <c r="J4" s="2"/>
      <c r="K4" s="2"/>
      <c r="L4" s="2"/>
      <c r="M4" s="2"/>
      <c r="N4" s="2"/>
      <c r="O4" s="2"/>
      <c r="P4" s="2"/>
      <c r="AA4" s="2"/>
      <c r="AB4" s="2"/>
    </row>
    <row r="5" spans="1:37" s="1" customFormat="1" thickTop="1" x14ac:dyDescent="0.2">
      <c r="A5" s="24" t="s">
        <v>5</v>
      </c>
      <c r="B5" s="25" t="s">
        <v>6</v>
      </c>
      <c r="C5" s="25" t="s">
        <v>6</v>
      </c>
      <c r="D5" s="25" t="s">
        <v>7</v>
      </c>
      <c r="E5" s="25" t="s">
        <v>8</v>
      </c>
      <c r="F5" s="26" t="s">
        <v>2</v>
      </c>
      <c r="G5" s="25" t="s">
        <v>9</v>
      </c>
      <c r="H5" s="25" t="s">
        <v>10</v>
      </c>
      <c r="I5" s="26" t="s">
        <v>3</v>
      </c>
      <c r="J5" s="25" t="s">
        <v>11</v>
      </c>
      <c r="K5" s="25" t="s">
        <v>12</v>
      </c>
      <c r="L5" s="26" t="s">
        <v>13</v>
      </c>
      <c r="M5" s="26" t="s">
        <v>14</v>
      </c>
      <c r="N5" s="36"/>
      <c r="AK5" s="69" t="s">
        <v>149</v>
      </c>
    </row>
    <row r="6" spans="1:37" s="1" customFormat="1" thickBot="1" x14ac:dyDescent="0.25">
      <c r="A6" s="27" t="s">
        <v>15</v>
      </c>
      <c r="B6" s="28" t="s">
        <v>16</v>
      </c>
      <c r="C6" s="29" t="s">
        <v>17</v>
      </c>
      <c r="D6" s="27" t="s">
        <v>18</v>
      </c>
      <c r="E6" s="27" t="s">
        <v>18</v>
      </c>
      <c r="F6" s="30" t="s">
        <v>19</v>
      </c>
      <c r="G6" s="27" t="s">
        <v>18</v>
      </c>
      <c r="H6" s="27" t="s">
        <v>18</v>
      </c>
      <c r="I6" s="30" t="s">
        <v>19</v>
      </c>
      <c r="J6" s="27" t="s">
        <v>18</v>
      </c>
      <c r="K6" s="27" t="s">
        <v>18</v>
      </c>
      <c r="L6" s="30" t="s">
        <v>19</v>
      </c>
      <c r="M6" s="29" t="s">
        <v>20</v>
      </c>
      <c r="N6" s="36"/>
      <c r="AK6" s="73" t="s">
        <v>150</v>
      </c>
    </row>
    <row r="7" spans="1:37" ht="13.5" thickTop="1" x14ac:dyDescent="0.2">
      <c r="A7" s="6" t="s">
        <v>21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8"/>
      <c r="N7" s="37"/>
      <c r="AK7" s="106">
        <f>(0.8*C7*G7)/60</f>
        <v>0</v>
      </c>
    </row>
    <row r="8" spans="1:37" x14ac:dyDescent="0.2">
      <c r="A8" s="6" t="s">
        <v>22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8"/>
      <c r="N8" s="37"/>
      <c r="AK8" s="106">
        <f t="shared" ref="AK8:AK18" si="0">(0.8*C8*G8)/60</f>
        <v>0</v>
      </c>
    </row>
    <row r="9" spans="1:37" x14ac:dyDescent="0.2">
      <c r="A9" s="6" t="s">
        <v>23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8"/>
      <c r="N9" s="37"/>
      <c r="AK9" s="106">
        <f t="shared" si="0"/>
        <v>0</v>
      </c>
    </row>
    <row r="10" spans="1:37" x14ac:dyDescent="0.2">
      <c r="A10" s="6" t="s">
        <v>24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  <c r="N10" s="37"/>
      <c r="AK10" s="106">
        <f t="shared" si="0"/>
        <v>0</v>
      </c>
    </row>
    <row r="11" spans="1:37" x14ac:dyDescent="0.2">
      <c r="A11" s="6" t="s">
        <v>25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  <c r="N11" s="37"/>
      <c r="AK11" s="106">
        <f t="shared" si="0"/>
        <v>0</v>
      </c>
    </row>
    <row r="12" spans="1:37" x14ac:dyDescent="0.2">
      <c r="A12" s="6" t="s">
        <v>26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  <c r="N12" s="37"/>
      <c r="AK12" s="106">
        <f t="shared" si="0"/>
        <v>0</v>
      </c>
    </row>
    <row r="13" spans="1:37" x14ac:dyDescent="0.2">
      <c r="A13" s="6" t="s">
        <v>27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8"/>
      <c r="N13" s="37"/>
      <c r="AK13" s="106">
        <f t="shared" si="0"/>
        <v>0</v>
      </c>
    </row>
    <row r="14" spans="1:37" x14ac:dyDescent="0.2">
      <c r="A14" s="6" t="s">
        <v>28</v>
      </c>
      <c r="B14" s="7">
        <v>4683</v>
      </c>
      <c r="C14" s="7">
        <v>102</v>
      </c>
      <c r="D14" s="7">
        <v>172</v>
      </c>
      <c r="E14" s="7">
        <v>32</v>
      </c>
      <c r="F14" s="7">
        <v>78</v>
      </c>
      <c r="G14" s="7">
        <v>246</v>
      </c>
      <c r="H14" s="7">
        <v>29</v>
      </c>
      <c r="I14" s="7">
        <v>89</v>
      </c>
      <c r="J14" s="7">
        <v>567</v>
      </c>
      <c r="K14" s="7">
        <v>63</v>
      </c>
      <c r="L14" s="7">
        <v>88</v>
      </c>
      <c r="M14" s="8">
        <v>1.51</v>
      </c>
      <c r="N14" s="37"/>
      <c r="AK14" s="106">
        <f t="shared" si="0"/>
        <v>334.56000000000006</v>
      </c>
    </row>
    <row r="15" spans="1:37" x14ac:dyDescent="0.2">
      <c r="A15" s="6" t="s">
        <v>29</v>
      </c>
      <c r="B15" s="7">
        <v>4072</v>
      </c>
      <c r="C15" s="7">
        <v>136</v>
      </c>
      <c r="D15" s="7">
        <v>214</v>
      </c>
      <c r="E15" s="7">
        <v>28</v>
      </c>
      <c r="F15" s="7">
        <v>86</v>
      </c>
      <c r="G15" s="7">
        <v>200</v>
      </c>
      <c r="H15" s="7">
        <v>17</v>
      </c>
      <c r="I15" s="7">
        <v>92</v>
      </c>
      <c r="J15" s="7">
        <v>630</v>
      </c>
      <c r="K15" s="7">
        <v>57</v>
      </c>
      <c r="L15" s="7">
        <v>90</v>
      </c>
      <c r="M15" s="8">
        <v>1.26</v>
      </c>
      <c r="N15" s="37"/>
      <c r="AK15" s="106">
        <f t="shared" si="0"/>
        <v>362.66666666666674</v>
      </c>
    </row>
    <row r="16" spans="1:37" x14ac:dyDescent="0.2">
      <c r="A16" s="6" t="s">
        <v>30</v>
      </c>
      <c r="B16" s="7">
        <v>2101</v>
      </c>
      <c r="C16" s="7">
        <v>68</v>
      </c>
      <c r="D16" s="7">
        <v>261</v>
      </c>
      <c r="E16" s="7">
        <v>28</v>
      </c>
      <c r="F16" s="7">
        <v>89</v>
      </c>
      <c r="G16" s="7">
        <v>213</v>
      </c>
      <c r="H16" s="7">
        <v>18</v>
      </c>
      <c r="I16" s="7">
        <v>92</v>
      </c>
      <c r="J16" s="7">
        <v>732</v>
      </c>
      <c r="K16" s="7">
        <v>72</v>
      </c>
      <c r="L16" s="7">
        <v>90</v>
      </c>
      <c r="M16" s="8">
        <v>2.95</v>
      </c>
      <c r="N16" s="37"/>
      <c r="AK16" s="106">
        <f t="shared" si="0"/>
        <v>193.12</v>
      </c>
    </row>
    <row r="17" spans="1:37" x14ac:dyDescent="0.2">
      <c r="A17" s="6" t="s">
        <v>31</v>
      </c>
      <c r="B17" s="7">
        <v>2073</v>
      </c>
      <c r="C17" s="7">
        <v>69</v>
      </c>
      <c r="D17" s="7">
        <v>205</v>
      </c>
      <c r="E17" s="7">
        <v>28</v>
      </c>
      <c r="F17" s="7">
        <v>86</v>
      </c>
      <c r="G17" s="7">
        <v>193</v>
      </c>
      <c r="H17" s="7">
        <v>21</v>
      </c>
      <c r="I17" s="7">
        <v>89</v>
      </c>
      <c r="J17" s="7">
        <v>641</v>
      </c>
      <c r="K17" s="7">
        <v>65</v>
      </c>
      <c r="L17" s="7">
        <v>90</v>
      </c>
      <c r="M17" s="8">
        <v>2.93</v>
      </c>
      <c r="N17" s="37"/>
      <c r="AK17" s="106">
        <f t="shared" si="0"/>
        <v>177.56</v>
      </c>
    </row>
    <row r="18" spans="1:37" ht="13.5" thickBot="1" x14ac:dyDescent="0.25">
      <c r="A18" s="6" t="s">
        <v>32</v>
      </c>
      <c r="B18" s="7">
        <v>2739</v>
      </c>
      <c r="C18" s="7">
        <v>88</v>
      </c>
      <c r="D18" s="7">
        <v>232</v>
      </c>
      <c r="E18" s="7">
        <v>33</v>
      </c>
      <c r="F18" s="7">
        <v>86</v>
      </c>
      <c r="G18" s="7">
        <v>210</v>
      </c>
      <c r="H18" s="7">
        <v>21</v>
      </c>
      <c r="I18" s="7">
        <v>90</v>
      </c>
      <c r="J18" s="7">
        <v>705</v>
      </c>
      <c r="K18" s="7">
        <v>70</v>
      </c>
      <c r="L18" s="7">
        <v>90</v>
      </c>
      <c r="M18" s="8">
        <v>2.2599999999999998</v>
      </c>
      <c r="N18" s="37"/>
      <c r="AK18" s="106">
        <f t="shared" si="0"/>
        <v>246.40000000000003</v>
      </c>
    </row>
    <row r="19" spans="1:37" ht="13.5" thickTop="1" x14ac:dyDescent="0.2">
      <c r="A19" s="9" t="s">
        <v>33</v>
      </c>
      <c r="B19" s="10">
        <f t="shared" ref="B19:J19" si="1">SUM(B14:B18)</f>
        <v>15668</v>
      </c>
      <c r="C19" s="10">
        <f t="shared" si="1"/>
        <v>463</v>
      </c>
      <c r="D19" s="10">
        <f t="shared" si="1"/>
        <v>1084</v>
      </c>
      <c r="E19" s="10">
        <f>SUM(E14:E18)</f>
        <v>149</v>
      </c>
      <c r="F19" s="10">
        <f>SUM(F14:F18)</f>
        <v>425</v>
      </c>
      <c r="G19" s="10">
        <f>SUM(G14:G18)</f>
        <v>1062</v>
      </c>
      <c r="H19" s="10">
        <f>SUM(H14:H18)</f>
        <v>106</v>
      </c>
      <c r="I19" s="10">
        <f>SUM(I14:I18)</f>
        <v>452</v>
      </c>
      <c r="J19" s="10">
        <f t="shared" si="1"/>
        <v>3275</v>
      </c>
      <c r="K19" s="10">
        <f>SUM(K14:K18)</f>
        <v>327</v>
      </c>
      <c r="L19" s="10">
        <f>SUM(L14:L18)</f>
        <v>448</v>
      </c>
      <c r="M19" s="11">
        <f>SUM(M14:M18)</f>
        <v>10.91</v>
      </c>
      <c r="N19" s="37"/>
      <c r="AK19" s="107"/>
    </row>
    <row r="20" spans="1:37" ht="13.5" thickBot="1" x14ac:dyDescent="0.25">
      <c r="A20" s="12" t="s">
        <v>34</v>
      </c>
      <c r="B20" s="13">
        <f t="shared" ref="B20:J20" si="2">B19/5</f>
        <v>3133.6</v>
      </c>
      <c r="C20" s="13">
        <f t="shared" si="2"/>
        <v>92.6</v>
      </c>
      <c r="D20" s="13">
        <f t="shared" si="2"/>
        <v>216.8</v>
      </c>
      <c r="E20" s="13">
        <f>E19/5</f>
        <v>29.8</v>
      </c>
      <c r="F20" s="13">
        <f>F19/5</f>
        <v>85</v>
      </c>
      <c r="G20" s="13">
        <f>G19/5</f>
        <v>212.4</v>
      </c>
      <c r="H20" s="13">
        <f>H19/5</f>
        <v>21.2</v>
      </c>
      <c r="I20" s="13">
        <f>I19/5</f>
        <v>90.4</v>
      </c>
      <c r="J20" s="13">
        <f t="shared" si="2"/>
        <v>655</v>
      </c>
      <c r="K20" s="13">
        <f>K19/5</f>
        <v>65.400000000000006</v>
      </c>
      <c r="L20" s="13">
        <f>L19/5</f>
        <v>89.6</v>
      </c>
      <c r="M20" s="42">
        <f>M19/5</f>
        <v>2.1819999999999999</v>
      </c>
      <c r="N20" s="37"/>
      <c r="AK20" s="108">
        <f>AVERAGE(AK7:AK18)</f>
        <v>109.52555555555557</v>
      </c>
    </row>
    <row r="21" spans="1:37" s="14" customFormat="1" ht="13.5" thickTop="1" x14ac:dyDescent="0.2">
      <c r="N21" s="38"/>
    </row>
    <row r="22" spans="1:37" s="14" customFormat="1" ht="13.5" thickBot="1" x14ac:dyDescent="0.25">
      <c r="N22" s="38"/>
    </row>
    <row r="23" spans="1:37" ht="13.5" thickTop="1" x14ac:dyDescent="0.2">
      <c r="A23" s="24" t="s">
        <v>5</v>
      </c>
      <c r="B23" s="25" t="s">
        <v>6</v>
      </c>
      <c r="C23" s="25" t="s">
        <v>6</v>
      </c>
      <c r="D23" s="25" t="s">
        <v>7</v>
      </c>
      <c r="E23" s="25" t="s">
        <v>8</v>
      </c>
      <c r="F23" s="26" t="s">
        <v>2</v>
      </c>
      <c r="G23" s="25" t="s">
        <v>9</v>
      </c>
      <c r="H23" s="25" t="s">
        <v>10</v>
      </c>
      <c r="I23" s="26" t="s">
        <v>3</v>
      </c>
      <c r="J23" s="25" t="s">
        <v>11</v>
      </c>
      <c r="K23" s="25" t="s">
        <v>12</v>
      </c>
      <c r="L23" s="26" t="s">
        <v>13</v>
      </c>
      <c r="M23" s="26" t="s">
        <v>14</v>
      </c>
      <c r="N23" s="36"/>
      <c r="AK23" s="69" t="s">
        <v>149</v>
      </c>
    </row>
    <row r="24" spans="1:37" ht="13.5" thickBot="1" x14ac:dyDescent="0.25">
      <c r="A24" s="27" t="s">
        <v>35</v>
      </c>
      <c r="B24" s="28" t="s">
        <v>16</v>
      </c>
      <c r="C24" s="29" t="s">
        <v>17</v>
      </c>
      <c r="D24" s="27" t="s">
        <v>36</v>
      </c>
      <c r="E24" s="27" t="s">
        <v>36</v>
      </c>
      <c r="F24" s="30" t="s">
        <v>19</v>
      </c>
      <c r="G24" s="27" t="s">
        <v>36</v>
      </c>
      <c r="H24" s="27" t="s">
        <v>36</v>
      </c>
      <c r="I24" s="30" t="s">
        <v>19</v>
      </c>
      <c r="J24" s="27" t="s">
        <v>36</v>
      </c>
      <c r="K24" s="27" t="s">
        <v>36</v>
      </c>
      <c r="L24" s="30" t="s">
        <v>19</v>
      </c>
      <c r="M24" s="29" t="s">
        <v>20</v>
      </c>
      <c r="N24" s="36"/>
      <c r="AK24" s="73" t="s">
        <v>150</v>
      </c>
    </row>
    <row r="25" spans="1:37" ht="13.5" thickTop="1" x14ac:dyDescent="0.2">
      <c r="A25" s="6" t="s">
        <v>21</v>
      </c>
      <c r="B25" s="7">
        <v>1788</v>
      </c>
      <c r="C25" s="7">
        <v>58</v>
      </c>
      <c r="D25" s="7">
        <v>248</v>
      </c>
      <c r="E25" s="7">
        <v>43</v>
      </c>
      <c r="F25" s="7">
        <v>82</v>
      </c>
      <c r="G25" s="7">
        <v>213</v>
      </c>
      <c r="H25" s="7">
        <v>21</v>
      </c>
      <c r="I25" s="7">
        <v>90</v>
      </c>
      <c r="J25" s="7">
        <v>708</v>
      </c>
      <c r="K25" s="7">
        <v>72</v>
      </c>
      <c r="L25" s="7">
        <v>90</v>
      </c>
      <c r="M25" s="8">
        <v>3.41</v>
      </c>
      <c r="N25" s="37"/>
      <c r="AK25" s="106">
        <f>(0.8*C25*G25)/60</f>
        <v>164.72</v>
      </c>
    </row>
    <row r="26" spans="1:37" x14ac:dyDescent="0.2">
      <c r="A26" s="6" t="s">
        <v>22</v>
      </c>
      <c r="B26" s="7">
        <v>1213</v>
      </c>
      <c r="C26" s="7">
        <v>43</v>
      </c>
      <c r="D26" s="7">
        <v>343</v>
      </c>
      <c r="E26" s="7">
        <v>45</v>
      </c>
      <c r="F26" s="7">
        <v>86</v>
      </c>
      <c r="G26" s="7">
        <v>376</v>
      </c>
      <c r="H26" s="7">
        <v>30</v>
      </c>
      <c r="I26" s="7">
        <v>92</v>
      </c>
      <c r="J26" s="7">
        <v>1407</v>
      </c>
      <c r="K26" s="7">
        <v>90</v>
      </c>
      <c r="L26" s="7">
        <v>94</v>
      </c>
      <c r="M26" s="8">
        <v>4.49</v>
      </c>
      <c r="N26" s="37"/>
      <c r="AK26" s="106">
        <f t="shared" ref="AK26:AK36" si="3">(0.8*C26*G26)/60</f>
        <v>215.57333333333332</v>
      </c>
    </row>
    <row r="27" spans="1:37" x14ac:dyDescent="0.2">
      <c r="A27" s="6" t="s">
        <v>37</v>
      </c>
      <c r="B27" s="7">
        <v>1428</v>
      </c>
      <c r="C27" s="7">
        <v>46</v>
      </c>
      <c r="D27" s="7">
        <v>269</v>
      </c>
      <c r="E27" s="7">
        <v>36</v>
      </c>
      <c r="F27" s="7">
        <v>86</v>
      </c>
      <c r="G27" s="7">
        <v>247</v>
      </c>
      <c r="H27" s="7">
        <v>21</v>
      </c>
      <c r="I27" s="7">
        <v>91</v>
      </c>
      <c r="J27" s="7">
        <v>790</v>
      </c>
      <c r="K27" s="7">
        <v>72</v>
      </c>
      <c r="L27" s="7">
        <v>91</v>
      </c>
      <c r="M27" s="8">
        <v>4.05</v>
      </c>
      <c r="N27" s="37"/>
      <c r="AK27" s="106">
        <f t="shared" si="3"/>
        <v>151.49333333333334</v>
      </c>
    </row>
    <row r="28" spans="1:37" x14ac:dyDescent="0.2">
      <c r="A28" s="6" t="s">
        <v>24</v>
      </c>
      <c r="B28" s="7">
        <v>1651</v>
      </c>
      <c r="C28" s="7">
        <v>55</v>
      </c>
      <c r="D28" s="7">
        <v>261</v>
      </c>
      <c r="E28" s="7">
        <v>38</v>
      </c>
      <c r="F28" s="7">
        <v>86</v>
      </c>
      <c r="G28" s="7">
        <v>236</v>
      </c>
      <c r="H28" s="7">
        <v>19</v>
      </c>
      <c r="I28" s="7">
        <v>92</v>
      </c>
      <c r="J28" s="7">
        <v>736</v>
      </c>
      <c r="K28" s="7">
        <v>74</v>
      </c>
      <c r="L28" s="7">
        <v>90</v>
      </c>
      <c r="M28" s="8">
        <v>3.54</v>
      </c>
      <c r="N28" s="37"/>
      <c r="AK28" s="106">
        <f t="shared" si="3"/>
        <v>173.06666666666666</v>
      </c>
    </row>
    <row r="29" spans="1:37" x14ac:dyDescent="0.2">
      <c r="A29" s="6" t="s">
        <v>25</v>
      </c>
      <c r="B29" s="7">
        <v>1707</v>
      </c>
      <c r="C29" s="7">
        <v>55</v>
      </c>
      <c r="D29" s="7">
        <v>248</v>
      </c>
      <c r="E29" s="7">
        <v>36</v>
      </c>
      <c r="F29" s="7">
        <v>86</v>
      </c>
      <c r="G29" s="7">
        <v>245</v>
      </c>
      <c r="H29" s="7">
        <v>18</v>
      </c>
      <c r="I29" s="7">
        <v>93</v>
      </c>
      <c r="J29" s="7">
        <v>862</v>
      </c>
      <c r="K29" s="7">
        <v>66</v>
      </c>
      <c r="L29" s="7">
        <v>92</v>
      </c>
      <c r="M29" s="8">
        <v>4.1100000000000003</v>
      </c>
      <c r="N29" s="37"/>
      <c r="AK29" s="106">
        <f t="shared" si="3"/>
        <v>179.66666666666666</v>
      </c>
    </row>
    <row r="30" spans="1:37" x14ac:dyDescent="0.2">
      <c r="A30" s="6" t="s">
        <v>26</v>
      </c>
      <c r="B30" s="7">
        <v>1828</v>
      </c>
      <c r="C30" s="7">
        <v>61</v>
      </c>
      <c r="D30" s="7">
        <v>285</v>
      </c>
      <c r="E30" s="7">
        <v>37</v>
      </c>
      <c r="F30" s="7">
        <v>86</v>
      </c>
      <c r="G30" s="7">
        <v>207</v>
      </c>
      <c r="H30" s="7">
        <v>16</v>
      </c>
      <c r="I30" s="7">
        <v>92</v>
      </c>
      <c r="J30" s="7">
        <v>962</v>
      </c>
      <c r="K30" s="7">
        <v>65</v>
      </c>
      <c r="L30" s="7">
        <v>93</v>
      </c>
      <c r="M30" s="8">
        <v>3.36</v>
      </c>
      <c r="N30" s="37"/>
      <c r="AK30" s="106">
        <f t="shared" si="3"/>
        <v>168.36</v>
      </c>
    </row>
    <row r="31" spans="1:37" x14ac:dyDescent="0.2">
      <c r="A31" s="6" t="s">
        <v>27</v>
      </c>
      <c r="B31" s="7">
        <v>1753</v>
      </c>
      <c r="C31" s="7">
        <v>57</v>
      </c>
      <c r="D31" s="7">
        <v>231</v>
      </c>
      <c r="E31" s="7">
        <v>32</v>
      </c>
      <c r="F31" s="7">
        <v>86</v>
      </c>
      <c r="G31" s="7">
        <v>218</v>
      </c>
      <c r="H31" s="7">
        <v>13</v>
      </c>
      <c r="I31" s="7">
        <v>94</v>
      </c>
      <c r="J31" s="7">
        <v>780</v>
      </c>
      <c r="K31" s="7">
        <v>57</v>
      </c>
      <c r="L31" s="7">
        <v>93</v>
      </c>
      <c r="M31" s="8">
        <v>3.52</v>
      </c>
      <c r="N31" s="37"/>
      <c r="AK31" s="106">
        <f t="shared" si="3"/>
        <v>165.68</v>
      </c>
    </row>
    <row r="32" spans="1:37" x14ac:dyDescent="0.2">
      <c r="A32" s="6" t="s">
        <v>28</v>
      </c>
      <c r="B32" s="7">
        <v>2401</v>
      </c>
      <c r="C32" s="7">
        <v>77</v>
      </c>
      <c r="D32" s="7">
        <v>286</v>
      </c>
      <c r="E32" s="7">
        <v>26</v>
      </c>
      <c r="F32" s="7">
        <v>91</v>
      </c>
      <c r="G32" s="7">
        <v>233</v>
      </c>
      <c r="H32" s="7">
        <v>14</v>
      </c>
      <c r="I32" s="7">
        <v>94</v>
      </c>
      <c r="J32" s="7">
        <v>877</v>
      </c>
      <c r="K32" s="7">
        <v>57</v>
      </c>
      <c r="L32" s="7">
        <v>93</v>
      </c>
      <c r="M32" s="8">
        <v>2.57</v>
      </c>
      <c r="N32" s="37"/>
      <c r="AK32" s="106">
        <f t="shared" si="3"/>
        <v>239.21333333333334</v>
      </c>
    </row>
    <row r="33" spans="1:37" x14ac:dyDescent="0.2">
      <c r="A33" s="6" t="s">
        <v>29</v>
      </c>
      <c r="B33" s="7">
        <v>1608</v>
      </c>
      <c r="C33" s="7">
        <v>54</v>
      </c>
      <c r="D33" s="7">
        <v>236</v>
      </c>
      <c r="E33" s="7">
        <v>40</v>
      </c>
      <c r="F33" s="7">
        <v>83</v>
      </c>
      <c r="G33" s="7">
        <v>248</v>
      </c>
      <c r="H33" s="7">
        <v>20</v>
      </c>
      <c r="I33" s="7">
        <v>92</v>
      </c>
      <c r="J33" s="7">
        <v>844</v>
      </c>
      <c r="K33" s="7">
        <v>65</v>
      </c>
      <c r="L33" s="7">
        <v>92</v>
      </c>
      <c r="M33" s="8">
        <v>3.56</v>
      </c>
      <c r="N33" s="37"/>
      <c r="AK33" s="106">
        <f t="shared" si="3"/>
        <v>178.56</v>
      </c>
    </row>
    <row r="34" spans="1:37" x14ac:dyDescent="0.2">
      <c r="A34" s="6" t="s">
        <v>30</v>
      </c>
      <c r="B34" s="7">
        <v>1807</v>
      </c>
      <c r="C34" s="7">
        <v>58</v>
      </c>
      <c r="D34" s="7">
        <v>275</v>
      </c>
      <c r="E34" s="7">
        <v>20</v>
      </c>
      <c r="F34" s="7">
        <v>93</v>
      </c>
      <c r="G34" s="7">
        <v>259</v>
      </c>
      <c r="H34" s="7">
        <v>13</v>
      </c>
      <c r="I34" s="7">
        <v>95</v>
      </c>
      <c r="J34" s="7">
        <v>825</v>
      </c>
      <c r="K34" s="7">
        <v>52</v>
      </c>
      <c r="L34" s="7">
        <v>94</v>
      </c>
      <c r="M34" s="8">
        <v>2.66</v>
      </c>
      <c r="N34" s="37"/>
      <c r="AK34" s="106">
        <f t="shared" si="3"/>
        <v>200.29333333333338</v>
      </c>
    </row>
    <row r="35" spans="1:37" x14ac:dyDescent="0.2">
      <c r="A35" s="6" t="s">
        <v>31</v>
      </c>
      <c r="B35" s="7">
        <v>1616</v>
      </c>
      <c r="C35" s="7">
        <v>54</v>
      </c>
      <c r="D35" s="7">
        <v>267</v>
      </c>
      <c r="E35" s="7">
        <v>26</v>
      </c>
      <c r="F35" s="7">
        <v>90</v>
      </c>
      <c r="G35" s="7">
        <v>260</v>
      </c>
      <c r="H35" s="7">
        <v>13</v>
      </c>
      <c r="I35" s="7">
        <v>95</v>
      </c>
      <c r="J35" s="7">
        <v>814</v>
      </c>
      <c r="K35" s="7">
        <v>56</v>
      </c>
      <c r="L35" s="7">
        <v>93</v>
      </c>
      <c r="M35" s="8">
        <v>2.5</v>
      </c>
      <c r="N35" s="37"/>
      <c r="AK35" s="106">
        <f t="shared" si="3"/>
        <v>187.2</v>
      </c>
    </row>
    <row r="36" spans="1:37" ht="13.5" thickBot="1" x14ac:dyDescent="0.25">
      <c r="A36" s="6" t="s">
        <v>32</v>
      </c>
      <c r="B36" s="7">
        <v>1976</v>
      </c>
      <c r="C36" s="7">
        <v>64</v>
      </c>
      <c r="D36" s="7">
        <v>299</v>
      </c>
      <c r="E36" s="7">
        <v>19</v>
      </c>
      <c r="F36" s="7">
        <v>94</v>
      </c>
      <c r="G36" s="7">
        <v>270</v>
      </c>
      <c r="H36" s="7">
        <v>15</v>
      </c>
      <c r="I36" s="7">
        <v>94</v>
      </c>
      <c r="J36" s="7">
        <v>851</v>
      </c>
      <c r="K36" s="7">
        <v>58</v>
      </c>
      <c r="L36" s="7">
        <v>93</v>
      </c>
      <c r="M36" s="8">
        <v>1.96</v>
      </c>
      <c r="N36" s="37"/>
      <c r="AK36" s="106">
        <f t="shared" si="3"/>
        <v>230.4</v>
      </c>
    </row>
    <row r="37" spans="1:37" ht="13.5" thickTop="1" x14ac:dyDescent="0.2">
      <c r="A37" s="9" t="s">
        <v>38</v>
      </c>
      <c r="B37" s="10">
        <f t="shared" ref="B37:J37" si="4">SUM(B25:B36)</f>
        <v>20776</v>
      </c>
      <c r="C37" s="10">
        <f t="shared" si="4"/>
        <v>682</v>
      </c>
      <c r="D37" s="10">
        <f t="shared" si="4"/>
        <v>3248</v>
      </c>
      <c r="E37" s="10">
        <f>SUM(E25:E36)</f>
        <v>398</v>
      </c>
      <c r="F37" s="10">
        <f>SUM(F25:F36)</f>
        <v>1049</v>
      </c>
      <c r="G37" s="10">
        <f>SUM(G25:G36)</f>
        <v>3012</v>
      </c>
      <c r="H37" s="10">
        <f>SUM(H25:H36)</f>
        <v>213</v>
      </c>
      <c r="I37" s="10">
        <f>SUM(I25:I36)</f>
        <v>1114</v>
      </c>
      <c r="J37" s="10">
        <f t="shared" si="4"/>
        <v>10456</v>
      </c>
      <c r="K37" s="10">
        <f>SUM(K25:K36)</f>
        <v>784</v>
      </c>
      <c r="L37" s="10">
        <f>SUM(L25:L36)</f>
        <v>1108</v>
      </c>
      <c r="M37" s="11">
        <f>SUM(M25:M36)</f>
        <v>39.729999999999997</v>
      </c>
      <c r="N37" s="37"/>
      <c r="AK37" s="107"/>
    </row>
    <row r="38" spans="1:37" ht="13.5" thickBot="1" x14ac:dyDescent="0.25">
      <c r="A38" s="15" t="s">
        <v>39</v>
      </c>
      <c r="B38" s="16">
        <f t="shared" ref="B38:J38" si="5">B37/12</f>
        <v>1731.3333333333333</v>
      </c>
      <c r="C38" s="16">
        <f t="shared" si="5"/>
        <v>56.833333333333336</v>
      </c>
      <c r="D38" s="16">
        <f t="shared" si="5"/>
        <v>270.66666666666669</v>
      </c>
      <c r="E38" s="16">
        <f>E37/12</f>
        <v>33.166666666666664</v>
      </c>
      <c r="F38" s="16">
        <f>F37/12</f>
        <v>87.416666666666671</v>
      </c>
      <c r="G38" s="16">
        <f>G37/12</f>
        <v>251</v>
      </c>
      <c r="H38" s="16">
        <f>H37/12</f>
        <v>17.75</v>
      </c>
      <c r="I38" s="16">
        <f>I37/12</f>
        <v>92.833333333333329</v>
      </c>
      <c r="J38" s="16">
        <f t="shared" si="5"/>
        <v>871.33333333333337</v>
      </c>
      <c r="K38" s="16">
        <f>K37/12</f>
        <v>65.333333333333329</v>
      </c>
      <c r="L38" s="16">
        <f>L37/12</f>
        <v>92.333333333333329</v>
      </c>
      <c r="M38" s="39">
        <f>M37/12</f>
        <v>3.3108333333333331</v>
      </c>
      <c r="N38" s="37"/>
      <c r="AK38" s="108">
        <f>AVERAGE(AK25:AK36)</f>
        <v>187.8522222222222</v>
      </c>
    </row>
    <row r="39" spans="1:37" x14ac:dyDescent="0.2">
      <c r="A39" s="31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8"/>
      <c r="N39" s="37"/>
    </row>
    <row r="40" spans="1:37" x14ac:dyDescent="0.2">
      <c r="A40" s="3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33"/>
      <c r="N40" s="37"/>
    </row>
    <row r="41" spans="1:37" x14ac:dyDescent="0.2">
      <c r="H41" s="4"/>
      <c r="I41" s="19"/>
      <c r="M41" s="20"/>
      <c r="N41"/>
    </row>
    <row r="42" spans="1:37" ht="13.5" thickBot="1" x14ac:dyDescent="0.25">
      <c r="H42" s="4"/>
      <c r="I42" s="19"/>
      <c r="M42" s="20"/>
      <c r="N42"/>
    </row>
    <row r="43" spans="1:37" ht="13.5" thickTop="1" x14ac:dyDescent="0.2">
      <c r="A43" s="65" t="s">
        <v>5</v>
      </c>
      <c r="B43" s="25" t="s">
        <v>6</v>
      </c>
      <c r="C43" s="25" t="s">
        <v>6</v>
      </c>
      <c r="D43" s="25" t="s">
        <v>7</v>
      </c>
      <c r="E43" s="25" t="s">
        <v>8</v>
      </c>
      <c r="F43" s="25" t="s">
        <v>2</v>
      </c>
      <c r="G43" s="25" t="s">
        <v>9</v>
      </c>
      <c r="H43" s="25" t="s">
        <v>10</v>
      </c>
      <c r="I43" s="25" t="s">
        <v>3</v>
      </c>
      <c r="J43" s="25" t="s">
        <v>11</v>
      </c>
      <c r="K43" s="25" t="s">
        <v>12</v>
      </c>
      <c r="L43" s="25" t="s">
        <v>13</v>
      </c>
      <c r="M43" s="26" t="s">
        <v>14</v>
      </c>
      <c r="N43" s="35"/>
      <c r="AK43" s="69" t="s">
        <v>149</v>
      </c>
    </row>
    <row r="44" spans="1:37" ht="13.5" thickBot="1" x14ac:dyDescent="0.25">
      <c r="A44" s="56" t="s">
        <v>40</v>
      </c>
      <c r="B44" s="28" t="s">
        <v>16</v>
      </c>
      <c r="C44" s="29" t="s">
        <v>17</v>
      </c>
      <c r="D44" s="28" t="s">
        <v>41</v>
      </c>
      <c r="E44" s="28" t="s">
        <v>41</v>
      </c>
      <c r="F44" s="28" t="s">
        <v>19</v>
      </c>
      <c r="G44" s="28" t="s">
        <v>41</v>
      </c>
      <c r="H44" s="28" t="s">
        <v>41</v>
      </c>
      <c r="I44" s="28" t="s">
        <v>19</v>
      </c>
      <c r="J44" s="28" t="s">
        <v>41</v>
      </c>
      <c r="K44" s="28" t="s">
        <v>41</v>
      </c>
      <c r="L44" s="28" t="s">
        <v>19</v>
      </c>
      <c r="M44" s="29" t="s">
        <v>20</v>
      </c>
      <c r="N44" s="35"/>
      <c r="AK44" s="73" t="s">
        <v>150</v>
      </c>
    </row>
    <row r="45" spans="1:37" ht="13.5" thickTop="1" x14ac:dyDescent="0.2">
      <c r="A45" s="21" t="s">
        <v>21</v>
      </c>
      <c r="B45" s="7">
        <v>2200</v>
      </c>
      <c r="C45" s="7">
        <v>71</v>
      </c>
      <c r="D45" s="7">
        <v>298</v>
      </c>
      <c r="E45" s="7">
        <v>34</v>
      </c>
      <c r="F45" s="7">
        <v>89</v>
      </c>
      <c r="G45" s="7">
        <v>261</v>
      </c>
      <c r="H45" s="7">
        <v>24</v>
      </c>
      <c r="I45" s="7">
        <v>91</v>
      </c>
      <c r="J45" s="7">
        <v>826</v>
      </c>
      <c r="K45" s="7">
        <v>80</v>
      </c>
      <c r="L45" s="7">
        <v>90</v>
      </c>
      <c r="M45" s="8">
        <v>1.96</v>
      </c>
      <c r="N45" s="37"/>
      <c r="AK45" s="106">
        <f>(0.8*C45*G45)/60</f>
        <v>247.08</v>
      </c>
    </row>
    <row r="46" spans="1:37" x14ac:dyDescent="0.2">
      <c r="A46" s="21" t="s">
        <v>22</v>
      </c>
      <c r="B46" s="7">
        <v>1294</v>
      </c>
      <c r="C46" s="7">
        <v>46</v>
      </c>
      <c r="D46" s="7">
        <v>291</v>
      </c>
      <c r="E46" s="7">
        <v>41</v>
      </c>
      <c r="F46" s="7">
        <v>86</v>
      </c>
      <c r="G46" s="7">
        <v>267</v>
      </c>
      <c r="H46" s="7">
        <v>19</v>
      </c>
      <c r="I46" s="7">
        <v>93</v>
      </c>
      <c r="J46" s="7">
        <v>791</v>
      </c>
      <c r="K46" s="7">
        <v>69</v>
      </c>
      <c r="L46" s="7">
        <v>91</v>
      </c>
      <c r="M46" s="8">
        <v>3.21</v>
      </c>
      <c r="N46" s="37"/>
      <c r="AK46" s="106">
        <f t="shared" ref="AK46:AK56" si="6">(0.8*C46*G46)/60</f>
        <v>163.76000000000002</v>
      </c>
    </row>
    <row r="47" spans="1:37" x14ac:dyDescent="0.2">
      <c r="A47" s="21" t="s">
        <v>37</v>
      </c>
      <c r="B47" s="7">
        <v>1611</v>
      </c>
      <c r="C47" s="7">
        <v>52</v>
      </c>
      <c r="D47" s="7">
        <v>358</v>
      </c>
      <c r="E47" s="7">
        <v>33</v>
      </c>
      <c r="F47" s="7">
        <v>91</v>
      </c>
      <c r="G47" s="7">
        <v>301</v>
      </c>
      <c r="H47" s="7">
        <v>15.7</v>
      </c>
      <c r="I47" s="7">
        <v>94</v>
      </c>
      <c r="J47" s="7">
        <v>781</v>
      </c>
      <c r="K47" s="7">
        <v>65</v>
      </c>
      <c r="L47" s="7">
        <v>92</v>
      </c>
      <c r="M47" s="8">
        <v>2.65</v>
      </c>
      <c r="N47" s="37"/>
      <c r="AK47" s="106">
        <f t="shared" si="6"/>
        <v>208.69333333333333</v>
      </c>
    </row>
    <row r="48" spans="1:37" x14ac:dyDescent="0.2">
      <c r="A48" s="21" t="s">
        <v>24</v>
      </c>
      <c r="B48" s="7">
        <v>1647</v>
      </c>
      <c r="C48" s="7">
        <v>55</v>
      </c>
      <c r="D48" s="7">
        <v>363</v>
      </c>
      <c r="E48" s="7">
        <v>37</v>
      </c>
      <c r="F48" s="7">
        <v>89</v>
      </c>
      <c r="G48" s="7">
        <v>303</v>
      </c>
      <c r="H48" s="7">
        <v>16</v>
      </c>
      <c r="I48" s="7">
        <v>95</v>
      </c>
      <c r="J48" s="7">
        <v>851</v>
      </c>
      <c r="K48" s="7">
        <v>64</v>
      </c>
      <c r="L48" s="7">
        <v>92</v>
      </c>
      <c r="M48" s="8">
        <v>2.6</v>
      </c>
      <c r="N48" s="37"/>
      <c r="AK48" s="106">
        <f t="shared" si="6"/>
        <v>222.2</v>
      </c>
    </row>
    <row r="49" spans="1:37" x14ac:dyDescent="0.2">
      <c r="A49" s="21" t="s">
        <v>25</v>
      </c>
      <c r="B49" s="7">
        <v>2077</v>
      </c>
      <c r="C49" s="7">
        <v>67</v>
      </c>
      <c r="D49" s="7">
        <v>357</v>
      </c>
      <c r="E49" s="7">
        <v>27</v>
      </c>
      <c r="F49" s="7">
        <v>91</v>
      </c>
      <c r="G49" s="7">
        <v>249</v>
      </c>
      <c r="H49" s="7">
        <v>18</v>
      </c>
      <c r="I49" s="7">
        <v>93</v>
      </c>
      <c r="J49" s="7">
        <v>877</v>
      </c>
      <c r="K49" s="7">
        <v>69</v>
      </c>
      <c r="L49" s="7">
        <v>92</v>
      </c>
      <c r="M49" s="8">
        <v>2.0299999999999998</v>
      </c>
      <c r="N49" s="37"/>
      <c r="AK49" s="106">
        <f t="shared" si="6"/>
        <v>222.44</v>
      </c>
    </row>
    <row r="50" spans="1:37" x14ac:dyDescent="0.2">
      <c r="A50" s="21" t="s">
        <v>26</v>
      </c>
      <c r="B50" s="7">
        <v>1745</v>
      </c>
      <c r="C50" s="7">
        <v>58</v>
      </c>
      <c r="D50" s="7">
        <v>281</v>
      </c>
      <c r="E50" s="7">
        <v>20</v>
      </c>
      <c r="F50" s="7">
        <v>93</v>
      </c>
      <c r="G50" s="7">
        <v>253</v>
      </c>
      <c r="H50" s="7">
        <v>19</v>
      </c>
      <c r="I50" s="7">
        <v>92</v>
      </c>
      <c r="J50" s="7">
        <v>852</v>
      </c>
      <c r="K50" s="7">
        <v>62</v>
      </c>
      <c r="L50" s="7">
        <v>93</v>
      </c>
      <c r="M50" s="8">
        <v>2.12</v>
      </c>
      <c r="N50" s="37"/>
      <c r="AK50" s="106">
        <f t="shared" si="6"/>
        <v>195.65333333333334</v>
      </c>
    </row>
    <row r="51" spans="1:37" x14ac:dyDescent="0.2">
      <c r="A51" s="21" t="s">
        <v>27</v>
      </c>
      <c r="B51" s="7">
        <v>1780</v>
      </c>
      <c r="C51" s="7">
        <v>57</v>
      </c>
      <c r="D51" s="7">
        <v>286</v>
      </c>
      <c r="E51" s="7">
        <v>18</v>
      </c>
      <c r="F51" s="7">
        <v>93</v>
      </c>
      <c r="G51" s="7">
        <v>327</v>
      </c>
      <c r="H51" s="7">
        <v>17</v>
      </c>
      <c r="I51" s="7">
        <v>95</v>
      </c>
      <c r="J51" s="7">
        <v>785</v>
      </c>
      <c r="K51" s="7"/>
      <c r="L51" s="7"/>
      <c r="M51" s="8">
        <v>1.72</v>
      </c>
      <c r="N51" s="37"/>
      <c r="AK51" s="106">
        <f t="shared" si="6"/>
        <v>248.52</v>
      </c>
    </row>
    <row r="52" spans="1:37" x14ac:dyDescent="0.2">
      <c r="A52" s="21" t="s">
        <v>28</v>
      </c>
      <c r="B52" s="7">
        <v>2346</v>
      </c>
      <c r="C52" s="7">
        <v>76</v>
      </c>
      <c r="D52" s="7">
        <v>144</v>
      </c>
      <c r="E52" s="7">
        <v>26</v>
      </c>
      <c r="F52" s="7">
        <v>82</v>
      </c>
      <c r="G52" s="7">
        <v>237</v>
      </c>
      <c r="H52" s="7">
        <v>20</v>
      </c>
      <c r="I52" s="7">
        <v>92</v>
      </c>
      <c r="J52" s="7">
        <v>858</v>
      </c>
      <c r="K52" s="7">
        <v>86</v>
      </c>
      <c r="L52" s="7">
        <v>90</v>
      </c>
      <c r="M52" s="8">
        <v>1.59</v>
      </c>
      <c r="N52" s="37"/>
      <c r="AK52" s="106">
        <f t="shared" si="6"/>
        <v>240.16</v>
      </c>
    </row>
    <row r="53" spans="1:37" x14ac:dyDescent="0.2">
      <c r="A53" s="21" t="s">
        <v>29</v>
      </c>
      <c r="B53" s="7">
        <v>1849</v>
      </c>
      <c r="C53" s="7">
        <v>62</v>
      </c>
      <c r="D53" s="7">
        <v>215</v>
      </c>
      <c r="E53" s="7">
        <v>24</v>
      </c>
      <c r="F53" s="7">
        <v>87</v>
      </c>
      <c r="G53" s="7">
        <v>321</v>
      </c>
      <c r="H53" s="7">
        <v>19</v>
      </c>
      <c r="I53" s="7">
        <v>94</v>
      </c>
      <c r="J53" s="7">
        <v>776</v>
      </c>
      <c r="K53" s="7">
        <v>71</v>
      </c>
      <c r="L53" s="7">
        <v>90</v>
      </c>
      <c r="M53" s="8">
        <v>1.82</v>
      </c>
      <c r="N53" s="37"/>
      <c r="AK53" s="106">
        <f t="shared" si="6"/>
        <v>265.36</v>
      </c>
    </row>
    <row r="54" spans="1:37" x14ac:dyDescent="0.2">
      <c r="A54" s="21" t="s">
        <v>30</v>
      </c>
      <c r="B54" s="7">
        <v>1856</v>
      </c>
      <c r="C54" s="7">
        <v>60</v>
      </c>
      <c r="D54" s="7">
        <v>260</v>
      </c>
      <c r="E54" s="7">
        <v>22</v>
      </c>
      <c r="F54" s="7">
        <v>92</v>
      </c>
      <c r="G54" s="7">
        <v>526</v>
      </c>
      <c r="H54" s="7">
        <v>16</v>
      </c>
      <c r="I54" s="7">
        <v>97</v>
      </c>
      <c r="J54" s="7">
        <v>704</v>
      </c>
      <c r="K54" s="7">
        <v>57</v>
      </c>
      <c r="L54" s="7">
        <v>92</v>
      </c>
      <c r="M54" s="8">
        <v>1.94</v>
      </c>
      <c r="N54" s="37"/>
      <c r="AK54" s="106">
        <f t="shared" si="6"/>
        <v>420.8</v>
      </c>
    </row>
    <row r="55" spans="1:37" x14ac:dyDescent="0.2">
      <c r="A55" s="21" t="s">
        <v>31</v>
      </c>
      <c r="B55" s="7">
        <v>1820</v>
      </c>
      <c r="C55" s="7">
        <v>67</v>
      </c>
      <c r="D55" s="7">
        <v>262</v>
      </c>
      <c r="E55" s="7">
        <v>13</v>
      </c>
      <c r="F55" s="7">
        <v>94</v>
      </c>
      <c r="G55" s="7">
        <v>369</v>
      </c>
      <c r="H55" s="7">
        <v>17</v>
      </c>
      <c r="I55" s="7">
        <v>95</v>
      </c>
      <c r="J55" s="7">
        <v>696</v>
      </c>
      <c r="K55" s="7">
        <v>64</v>
      </c>
      <c r="L55" s="7">
        <v>90</v>
      </c>
      <c r="M55" s="8">
        <v>1.91</v>
      </c>
      <c r="N55" s="37"/>
      <c r="AK55" s="106">
        <f t="shared" si="6"/>
        <v>329.64000000000004</v>
      </c>
    </row>
    <row r="56" spans="1:37" ht="13.5" thickBot="1" x14ac:dyDescent="0.25">
      <c r="A56" s="21" t="s">
        <v>32</v>
      </c>
      <c r="B56" s="7">
        <v>1675</v>
      </c>
      <c r="C56" s="7">
        <v>54</v>
      </c>
      <c r="D56" s="7">
        <v>272</v>
      </c>
      <c r="E56" s="7">
        <v>28</v>
      </c>
      <c r="F56" s="7">
        <v>88</v>
      </c>
      <c r="G56" s="7">
        <v>499</v>
      </c>
      <c r="H56" s="7">
        <v>36</v>
      </c>
      <c r="I56" s="7">
        <v>88</v>
      </c>
      <c r="J56" s="7">
        <v>922</v>
      </c>
      <c r="K56" s="7">
        <v>126</v>
      </c>
      <c r="L56" s="7">
        <v>84</v>
      </c>
      <c r="M56" s="8">
        <v>2.11</v>
      </c>
      <c r="N56" s="37"/>
      <c r="AK56" s="106">
        <f t="shared" si="6"/>
        <v>359.28000000000003</v>
      </c>
    </row>
    <row r="57" spans="1:37" ht="13.5" thickTop="1" x14ac:dyDescent="0.2">
      <c r="A57" s="22" t="s">
        <v>42</v>
      </c>
      <c r="B57" s="10">
        <f>SUM(B45:B56)</f>
        <v>21900</v>
      </c>
      <c r="C57" s="10">
        <f t="shared" ref="C57:J57" si="7">SUM(C45:C56)</f>
        <v>725</v>
      </c>
      <c r="D57" s="10">
        <f t="shared" si="7"/>
        <v>3387</v>
      </c>
      <c r="E57" s="10">
        <f>SUM(E45:E56)</f>
        <v>323</v>
      </c>
      <c r="F57" s="10">
        <f>SUM(F45:F56)</f>
        <v>1075</v>
      </c>
      <c r="G57" s="10">
        <f>SUM(G45:G56)</f>
        <v>3913</v>
      </c>
      <c r="H57" s="10">
        <f>SUM(H45:H56)</f>
        <v>236.7</v>
      </c>
      <c r="I57" s="10">
        <f>SUM(I45:I56)</f>
        <v>1119</v>
      </c>
      <c r="J57" s="10">
        <f t="shared" si="7"/>
        <v>9719</v>
      </c>
      <c r="K57" s="10">
        <f>SUM(K45:K56)</f>
        <v>813</v>
      </c>
      <c r="L57" s="10">
        <f>SUM(L45:L56)</f>
        <v>996</v>
      </c>
      <c r="M57" s="10">
        <f>SUM(M45:M56)</f>
        <v>25.66</v>
      </c>
      <c r="N57" s="37"/>
      <c r="AK57" s="107"/>
    </row>
    <row r="58" spans="1:37" ht="13.5" thickBot="1" x14ac:dyDescent="0.25">
      <c r="A58" s="23" t="s">
        <v>43</v>
      </c>
      <c r="B58" s="13">
        <f t="shared" ref="B58:J58" si="8">B57/12</f>
        <v>1825</v>
      </c>
      <c r="C58" s="13">
        <f t="shared" si="8"/>
        <v>60.416666666666664</v>
      </c>
      <c r="D58" s="13">
        <f t="shared" si="8"/>
        <v>282.25</v>
      </c>
      <c r="E58" s="13">
        <f>E57/12</f>
        <v>26.916666666666668</v>
      </c>
      <c r="F58" s="13">
        <f>F57/12</f>
        <v>89.583333333333329</v>
      </c>
      <c r="G58" s="13">
        <f>G57/12</f>
        <v>326.08333333333331</v>
      </c>
      <c r="H58" s="13">
        <f>H57/12</f>
        <v>19.724999999999998</v>
      </c>
      <c r="I58" s="13">
        <f>I57/12</f>
        <v>93.25</v>
      </c>
      <c r="J58" s="13">
        <f t="shared" si="8"/>
        <v>809.91666666666663</v>
      </c>
      <c r="K58" s="13">
        <f>K57/12</f>
        <v>67.75</v>
      </c>
      <c r="L58" s="13">
        <f>L57/12</f>
        <v>83</v>
      </c>
      <c r="M58" s="42">
        <f>M57/12</f>
        <v>2.1383333333333332</v>
      </c>
      <c r="N58" s="37"/>
      <c r="AK58" s="108">
        <f>AVERAGE(AK45:AK56)</f>
        <v>260.29888888888894</v>
      </c>
    </row>
    <row r="59" spans="1:37" ht="13.5" thickTop="1" x14ac:dyDescent="0.2">
      <c r="H59" s="4"/>
      <c r="I59" s="19"/>
      <c r="M59" s="20"/>
      <c r="N59"/>
    </row>
    <row r="60" spans="1:37" ht="13.5" thickBot="1" x14ac:dyDescent="0.25">
      <c r="H60" s="4"/>
      <c r="I60" s="19"/>
      <c r="M60" s="20"/>
      <c r="N60"/>
    </row>
    <row r="61" spans="1:37" ht="13.5" thickTop="1" x14ac:dyDescent="0.2">
      <c r="A61" s="65" t="s">
        <v>5</v>
      </c>
      <c r="B61" s="25" t="s">
        <v>6</v>
      </c>
      <c r="C61" s="25" t="s">
        <v>6</v>
      </c>
      <c r="D61" s="25" t="s">
        <v>7</v>
      </c>
      <c r="E61" s="25" t="s">
        <v>8</v>
      </c>
      <c r="F61" s="25" t="s">
        <v>2</v>
      </c>
      <c r="G61" s="25" t="s">
        <v>9</v>
      </c>
      <c r="H61" s="25" t="s">
        <v>10</v>
      </c>
      <c r="I61" s="25" t="s">
        <v>3</v>
      </c>
      <c r="J61" s="25" t="s">
        <v>11</v>
      </c>
      <c r="K61" s="25" t="s">
        <v>12</v>
      </c>
      <c r="L61" s="25" t="s">
        <v>13</v>
      </c>
      <c r="M61" s="26" t="s">
        <v>14</v>
      </c>
      <c r="N61"/>
      <c r="AK61" s="69" t="s">
        <v>149</v>
      </c>
    </row>
    <row r="62" spans="1:37" ht="13.5" thickBot="1" x14ac:dyDescent="0.25">
      <c r="A62" s="56" t="s">
        <v>44</v>
      </c>
      <c r="B62" s="28" t="s">
        <v>16</v>
      </c>
      <c r="C62" s="29" t="s">
        <v>17</v>
      </c>
      <c r="D62" s="28" t="s">
        <v>41</v>
      </c>
      <c r="E62" s="28" t="s">
        <v>41</v>
      </c>
      <c r="F62" s="28" t="s">
        <v>19</v>
      </c>
      <c r="G62" s="28" t="s">
        <v>41</v>
      </c>
      <c r="H62" s="28" t="s">
        <v>41</v>
      </c>
      <c r="I62" s="28" t="s">
        <v>19</v>
      </c>
      <c r="J62" s="28" t="s">
        <v>41</v>
      </c>
      <c r="K62" s="28" t="s">
        <v>41</v>
      </c>
      <c r="L62" s="28" t="s">
        <v>19</v>
      </c>
      <c r="M62" s="29" t="s">
        <v>20</v>
      </c>
      <c r="N62"/>
      <c r="AK62" s="73" t="s">
        <v>150</v>
      </c>
    </row>
    <row r="63" spans="1:37" ht="13.5" thickTop="1" x14ac:dyDescent="0.2">
      <c r="A63" s="21" t="s">
        <v>21</v>
      </c>
      <c r="B63" s="7">
        <v>1613</v>
      </c>
      <c r="C63" s="7">
        <v>52</v>
      </c>
      <c r="D63" s="7">
        <v>253</v>
      </c>
      <c r="E63" s="7">
        <v>51</v>
      </c>
      <c r="F63" s="7">
        <v>81</v>
      </c>
      <c r="G63" s="7">
        <v>309</v>
      </c>
      <c r="H63" s="7">
        <v>41</v>
      </c>
      <c r="I63" s="7">
        <v>89</v>
      </c>
      <c r="J63" s="7">
        <v>789</v>
      </c>
      <c r="K63" s="7">
        <v>136</v>
      </c>
      <c r="L63" s="7">
        <v>83</v>
      </c>
      <c r="M63" s="8">
        <v>2.29</v>
      </c>
      <c r="N63" s="35"/>
      <c r="AK63" s="106">
        <f>(0.8*C63*G63)/60</f>
        <v>214.23999999999998</v>
      </c>
    </row>
    <row r="64" spans="1:37" x14ac:dyDescent="0.2">
      <c r="A64" s="21" t="s">
        <v>22</v>
      </c>
      <c r="B64" s="7">
        <v>1395</v>
      </c>
      <c r="C64" s="7">
        <v>48</v>
      </c>
      <c r="D64" s="7">
        <v>258</v>
      </c>
      <c r="E64" s="7">
        <v>19</v>
      </c>
      <c r="F64" s="7">
        <v>91</v>
      </c>
      <c r="G64" s="7">
        <v>399</v>
      </c>
      <c r="H64" s="7">
        <v>19</v>
      </c>
      <c r="I64" s="7">
        <v>93</v>
      </c>
      <c r="J64" s="7">
        <v>800</v>
      </c>
      <c r="K64" s="7">
        <v>58</v>
      </c>
      <c r="L64" s="7">
        <v>92</v>
      </c>
      <c r="M64" s="8">
        <v>2.54</v>
      </c>
      <c r="N64" s="35"/>
      <c r="AK64" s="106">
        <f t="shared" ref="AK64:AK74" si="9">(0.8*C64*G64)/60</f>
        <v>255.36000000000004</v>
      </c>
    </row>
    <row r="65" spans="1:37" x14ac:dyDescent="0.2">
      <c r="A65" s="21" t="s">
        <v>37</v>
      </c>
      <c r="B65" s="7">
        <v>1475</v>
      </c>
      <c r="C65" s="7">
        <v>48</v>
      </c>
      <c r="D65" s="7">
        <v>411</v>
      </c>
      <c r="E65" s="7">
        <v>35</v>
      </c>
      <c r="F65" s="7">
        <v>88</v>
      </c>
      <c r="G65" s="7">
        <v>377</v>
      </c>
      <c r="H65" s="7">
        <v>23</v>
      </c>
      <c r="I65" s="7">
        <v>95</v>
      </c>
      <c r="J65" s="7">
        <v>1120</v>
      </c>
      <c r="K65" s="7">
        <v>121</v>
      </c>
      <c r="L65" s="7">
        <v>88</v>
      </c>
      <c r="M65" s="8">
        <v>2.4</v>
      </c>
      <c r="N65" s="37"/>
      <c r="AK65" s="106">
        <f t="shared" si="9"/>
        <v>241.28000000000006</v>
      </c>
    </row>
    <row r="66" spans="1:37" x14ac:dyDescent="0.2">
      <c r="A66" s="21" t="s">
        <v>24</v>
      </c>
      <c r="B66" s="7">
        <v>1255</v>
      </c>
      <c r="C66" s="7">
        <v>42</v>
      </c>
      <c r="D66" s="7">
        <v>285</v>
      </c>
      <c r="E66" s="7">
        <v>11</v>
      </c>
      <c r="F66" s="7">
        <v>96</v>
      </c>
      <c r="G66" s="7">
        <v>334</v>
      </c>
      <c r="H66" s="7">
        <v>14</v>
      </c>
      <c r="I66" s="7">
        <v>95</v>
      </c>
      <c r="J66" s="7">
        <v>692</v>
      </c>
      <c r="K66" s="7">
        <v>46</v>
      </c>
      <c r="L66" s="7">
        <v>93</v>
      </c>
      <c r="M66" s="8">
        <v>2.9</v>
      </c>
      <c r="N66" s="37"/>
      <c r="AK66" s="106">
        <f t="shared" si="9"/>
        <v>187.04</v>
      </c>
    </row>
    <row r="67" spans="1:37" x14ac:dyDescent="0.2">
      <c r="A67" s="21" t="s">
        <v>25</v>
      </c>
      <c r="B67" s="7">
        <v>1327</v>
      </c>
      <c r="C67" s="7">
        <v>43</v>
      </c>
      <c r="D67" s="7">
        <v>614</v>
      </c>
      <c r="E67" s="7">
        <v>27</v>
      </c>
      <c r="F67" s="7">
        <v>92</v>
      </c>
      <c r="G67" s="7">
        <v>548</v>
      </c>
      <c r="H67" s="7">
        <v>11</v>
      </c>
      <c r="I67" s="7">
        <v>97</v>
      </c>
      <c r="J67" s="7">
        <v>1105</v>
      </c>
      <c r="K67" s="7">
        <v>52</v>
      </c>
      <c r="L67" s="7">
        <v>94</v>
      </c>
      <c r="M67" s="8">
        <v>2.5299999999999998</v>
      </c>
      <c r="N67" s="37"/>
      <c r="AK67" s="106">
        <f t="shared" si="9"/>
        <v>314.18666666666667</v>
      </c>
    </row>
    <row r="68" spans="1:37" x14ac:dyDescent="0.2">
      <c r="A68" s="21" t="s">
        <v>26</v>
      </c>
      <c r="B68" s="7">
        <v>1564</v>
      </c>
      <c r="C68" s="7">
        <v>50</v>
      </c>
      <c r="D68" s="7">
        <v>305</v>
      </c>
      <c r="E68" s="7">
        <v>19</v>
      </c>
      <c r="F68" s="7">
        <v>93</v>
      </c>
      <c r="G68" s="7">
        <v>343</v>
      </c>
      <c r="H68" s="7">
        <v>14</v>
      </c>
      <c r="I68" s="7">
        <v>96</v>
      </c>
      <c r="J68" s="7">
        <v>932</v>
      </c>
      <c r="K68" s="7">
        <v>60</v>
      </c>
      <c r="L68" s="7">
        <v>93</v>
      </c>
      <c r="M68" s="8">
        <v>2.12</v>
      </c>
      <c r="N68" s="37"/>
      <c r="AK68" s="106">
        <f t="shared" si="9"/>
        <v>228.66666666666666</v>
      </c>
    </row>
    <row r="69" spans="1:37" x14ac:dyDescent="0.2">
      <c r="A69" s="21" t="s">
        <v>27</v>
      </c>
      <c r="B69" s="7">
        <v>1468</v>
      </c>
      <c r="C69" s="7">
        <v>47</v>
      </c>
      <c r="D69" s="7">
        <v>379</v>
      </c>
      <c r="E69" s="7">
        <v>28</v>
      </c>
      <c r="F69" s="7">
        <v>91</v>
      </c>
      <c r="G69" s="7">
        <v>537</v>
      </c>
      <c r="H69" s="7">
        <v>15</v>
      </c>
      <c r="I69" s="7">
        <v>97</v>
      </c>
      <c r="J69" s="7">
        <v>946</v>
      </c>
      <c r="K69" s="7">
        <v>49</v>
      </c>
      <c r="L69" s="7">
        <v>95</v>
      </c>
      <c r="M69" s="8">
        <v>2.3199999999999998</v>
      </c>
      <c r="N69" s="37"/>
      <c r="AK69" s="106">
        <f t="shared" si="9"/>
        <v>336.52000000000004</v>
      </c>
    </row>
    <row r="70" spans="1:37" x14ac:dyDescent="0.2">
      <c r="A70" s="21" t="s">
        <v>28</v>
      </c>
      <c r="B70" s="7">
        <v>2490</v>
      </c>
      <c r="C70" s="7">
        <v>80</v>
      </c>
      <c r="D70" s="7">
        <v>278</v>
      </c>
      <c r="E70" s="7">
        <v>34</v>
      </c>
      <c r="F70" s="7">
        <v>83</v>
      </c>
      <c r="G70" s="7">
        <v>316</v>
      </c>
      <c r="H70" s="7">
        <v>20</v>
      </c>
      <c r="I70" s="7">
        <v>93</v>
      </c>
      <c r="J70" s="7">
        <v>971</v>
      </c>
      <c r="K70" s="7">
        <v>64</v>
      </c>
      <c r="L70" s="7">
        <v>92</v>
      </c>
      <c r="M70" s="8">
        <v>1.4</v>
      </c>
      <c r="N70" s="37"/>
      <c r="AK70" s="106">
        <f t="shared" si="9"/>
        <v>337.06666666666666</v>
      </c>
    </row>
    <row r="71" spans="1:37" x14ac:dyDescent="0.2">
      <c r="A71" s="21" t="s">
        <v>29</v>
      </c>
      <c r="B71" s="7">
        <v>1551</v>
      </c>
      <c r="C71" s="7">
        <v>52</v>
      </c>
      <c r="D71" s="7">
        <v>180</v>
      </c>
      <c r="E71" s="7">
        <v>25</v>
      </c>
      <c r="F71" s="7">
        <v>87</v>
      </c>
      <c r="G71" s="7">
        <v>322</v>
      </c>
      <c r="H71" s="7">
        <v>5</v>
      </c>
      <c r="I71" s="7">
        <v>98</v>
      </c>
      <c r="J71" s="7">
        <v>781</v>
      </c>
      <c r="K71" s="7">
        <v>47</v>
      </c>
      <c r="L71" s="7">
        <v>94</v>
      </c>
      <c r="M71" s="8">
        <v>2.08</v>
      </c>
      <c r="N71" s="37"/>
      <c r="AK71" s="106">
        <f t="shared" si="9"/>
        <v>223.25333333333336</v>
      </c>
    </row>
    <row r="72" spans="1:37" x14ac:dyDescent="0.2">
      <c r="A72" s="21" t="s">
        <v>30</v>
      </c>
      <c r="B72" s="7">
        <v>2652</v>
      </c>
      <c r="C72" s="7">
        <v>86</v>
      </c>
      <c r="D72" s="7">
        <v>381</v>
      </c>
      <c r="E72" s="7">
        <v>23</v>
      </c>
      <c r="F72" s="7">
        <v>87</v>
      </c>
      <c r="G72" s="7">
        <v>347</v>
      </c>
      <c r="H72" s="7">
        <v>14</v>
      </c>
      <c r="I72" s="7">
        <v>95</v>
      </c>
      <c r="J72" s="7">
        <v>733</v>
      </c>
      <c r="K72" s="7">
        <v>73</v>
      </c>
      <c r="L72" s="7">
        <v>89</v>
      </c>
      <c r="M72" s="8">
        <v>1.24</v>
      </c>
      <c r="N72" s="37"/>
      <c r="AK72" s="106">
        <f t="shared" si="9"/>
        <v>397.89333333333332</v>
      </c>
    </row>
    <row r="73" spans="1:37" x14ac:dyDescent="0.2">
      <c r="A73" s="21" t="s">
        <v>31</v>
      </c>
      <c r="B73" s="7">
        <v>2401</v>
      </c>
      <c r="C73" s="7">
        <v>80</v>
      </c>
      <c r="D73" s="7">
        <v>200</v>
      </c>
      <c r="E73" s="7">
        <v>17</v>
      </c>
      <c r="F73" s="7">
        <v>88</v>
      </c>
      <c r="G73" s="7">
        <v>284</v>
      </c>
      <c r="H73" s="7">
        <v>11</v>
      </c>
      <c r="I73" s="7">
        <v>96</v>
      </c>
      <c r="J73" s="7">
        <v>587</v>
      </c>
      <c r="K73" s="7">
        <v>58</v>
      </c>
      <c r="L73" s="7">
        <v>90</v>
      </c>
      <c r="M73" s="8">
        <v>1.4</v>
      </c>
      <c r="N73" s="37"/>
      <c r="AK73" s="106">
        <f t="shared" si="9"/>
        <v>302.93333333333334</v>
      </c>
    </row>
    <row r="74" spans="1:37" ht="13.5" thickBot="1" x14ac:dyDescent="0.25">
      <c r="A74" s="21" t="s">
        <v>32</v>
      </c>
      <c r="B74" s="7">
        <v>1938</v>
      </c>
      <c r="C74" s="7">
        <v>63</v>
      </c>
      <c r="D74" s="7">
        <v>254</v>
      </c>
      <c r="E74" s="7">
        <v>19</v>
      </c>
      <c r="F74" s="7">
        <v>89</v>
      </c>
      <c r="G74" s="7">
        <v>351</v>
      </c>
      <c r="H74" s="7">
        <v>9</v>
      </c>
      <c r="I74" s="7">
        <v>98</v>
      </c>
      <c r="J74" s="7">
        <v>723</v>
      </c>
      <c r="K74" s="7">
        <v>46</v>
      </c>
      <c r="L74" s="7">
        <v>93</v>
      </c>
      <c r="M74" s="8">
        <v>1.49</v>
      </c>
      <c r="N74" s="37"/>
      <c r="AK74" s="106">
        <f t="shared" si="9"/>
        <v>294.84000000000003</v>
      </c>
    </row>
    <row r="75" spans="1:37" ht="13.5" thickTop="1" x14ac:dyDescent="0.2">
      <c r="A75" s="22" t="s">
        <v>45</v>
      </c>
      <c r="B75" s="10">
        <f>SUM(B63:B74)</f>
        <v>21129</v>
      </c>
      <c r="C75" s="10">
        <f t="shared" ref="C75:J75" si="10">SUM(C63:C74)</f>
        <v>691</v>
      </c>
      <c r="D75" s="10">
        <f t="shared" si="10"/>
        <v>3798</v>
      </c>
      <c r="E75" s="10">
        <f>SUM(E63:E74)</f>
        <v>308</v>
      </c>
      <c r="F75" s="10">
        <f>SUM(F63:F74)</f>
        <v>1066</v>
      </c>
      <c r="G75" s="10">
        <f>SUM(G63:G74)</f>
        <v>4467</v>
      </c>
      <c r="H75" s="10">
        <f>SUM(H63:H74)</f>
        <v>196</v>
      </c>
      <c r="I75" s="10">
        <f>SUM(I63:I74)</f>
        <v>1142</v>
      </c>
      <c r="J75" s="10">
        <f t="shared" si="10"/>
        <v>10179</v>
      </c>
      <c r="K75" s="10">
        <f>SUM(K63:K74)</f>
        <v>810</v>
      </c>
      <c r="L75" s="10">
        <f>SUM(L63:L74)</f>
        <v>1096</v>
      </c>
      <c r="M75" s="10">
        <f>SUM(M63:M74)</f>
        <v>24.709999999999994</v>
      </c>
      <c r="N75" s="37"/>
      <c r="AK75" s="107"/>
    </row>
    <row r="76" spans="1:37" ht="13.5" thickBot="1" x14ac:dyDescent="0.25">
      <c r="A76" s="23" t="s">
        <v>46</v>
      </c>
      <c r="B76" s="13">
        <f>AVERAGE(B63:B74)</f>
        <v>1760.75</v>
      </c>
      <c r="C76" s="13">
        <f t="shared" ref="C76:J76" si="11">AVERAGE(C63:C74)</f>
        <v>57.583333333333336</v>
      </c>
      <c r="D76" s="13">
        <f t="shared" si="11"/>
        <v>316.5</v>
      </c>
      <c r="E76" s="13">
        <f>AVERAGE(E63:E74)</f>
        <v>25.666666666666668</v>
      </c>
      <c r="F76" s="13">
        <f>AVERAGE(F63:F74)</f>
        <v>88.833333333333329</v>
      </c>
      <c r="G76" s="13">
        <f>AVERAGE(G63:G74)</f>
        <v>372.25</v>
      </c>
      <c r="H76" s="13">
        <f>AVERAGE(H63:H74)</f>
        <v>16.333333333333332</v>
      </c>
      <c r="I76" s="13">
        <f>AVERAGE(I63:I74)</f>
        <v>95.166666666666671</v>
      </c>
      <c r="J76" s="13">
        <f t="shared" si="11"/>
        <v>848.25</v>
      </c>
      <c r="K76" s="13">
        <f>AVERAGE(K63:K74)</f>
        <v>67.5</v>
      </c>
      <c r="L76" s="13">
        <f>AVERAGE(L63:L74)</f>
        <v>91.333333333333329</v>
      </c>
      <c r="M76" s="42">
        <f>AVERAGE(M63:M74)</f>
        <v>2.0591666666666661</v>
      </c>
      <c r="N76" s="37"/>
      <c r="AK76" s="108">
        <f>AVERAGE(AK63:AK74)</f>
        <v>277.77333333333337</v>
      </c>
    </row>
    <row r="77" spans="1:37" ht="13.5" thickTop="1" x14ac:dyDescent="0.2">
      <c r="N77" s="37"/>
    </row>
    <row r="78" spans="1:37" ht="13.5" thickBot="1" x14ac:dyDescent="0.25">
      <c r="N78" s="37"/>
    </row>
    <row r="79" spans="1:37" ht="13.5" thickTop="1" x14ac:dyDescent="0.2">
      <c r="A79" s="65" t="s">
        <v>5</v>
      </c>
      <c r="B79" s="25" t="s">
        <v>6</v>
      </c>
      <c r="C79" s="25" t="s">
        <v>6</v>
      </c>
      <c r="D79" s="25" t="s">
        <v>7</v>
      </c>
      <c r="E79" s="25" t="s">
        <v>8</v>
      </c>
      <c r="F79" s="25" t="s">
        <v>2</v>
      </c>
      <c r="G79" s="25" t="s">
        <v>9</v>
      </c>
      <c r="H79" s="25" t="s">
        <v>10</v>
      </c>
      <c r="I79" s="25" t="s">
        <v>3</v>
      </c>
      <c r="J79" s="25" t="s">
        <v>11</v>
      </c>
      <c r="K79" s="25" t="s">
        <v>12</v>
      </c>
      <c r="L79" s="25" t="s">
        <v>13</v>
      </c>
      <c r="M79" s="26" t="s">
        <v>47</v>
      </c>
      <c r="N79" s="26" t="s">
        <v>14</v>
      </c>
      <c r="AK79" s="69" t="s">
        <v>149</v>
      </c>
    </row>
    <row r="80" spans="1:37" ht="13.5" thickBot="1" x14ac:dyDescent="0.25">
      <c r="A80" s="56" t="s">
        <v>48</v>
      </c>
      <c r="B80" s="28" t="s">
        <v>16</v>
      </c>
      <c r="C80" s="29" t="s">
        <v>17</v>
      </c>
      <c r="D80" s="28" t="s">
        <v>41</v>
      </c>
      <c r="E80" s="28" t="s">
        <v>41</v>
      </c>
      <c r="F80" s="28" t="s">
        <v>19</v>
      </c>
      <c r="G80" s="28" t="s">
        <v>41</v>
      </c>
      <c r="H80" s="28" t="s">
        <v>41</v>
      </c>
      <c r="I80" s="28" t="s">
        <v>19</v>
      </c>
      <c r="J80" s="28" t="s">
        <v>41</v>
      </c>
      <c r="K80" s="28" t="s">
        <v>41</v>
      </c>
      <c r="L80" s="28" t="s">
        <v>19</v>
      </c>
      <c r="M80" s="29" t="s">
        <v>49</v>
      </c>
      <c r="N80" s="29" t="s">
        <v>20</v>
      </c>
      <c r="AK80" s="73" t="s">
        <v>150</v>
      </c>
    </row>
    <row r="81" spans="1:37" ht="13.5" thickTop="1" x14ac:dyDescent="0.2">
      <c r="A81" s="21" t="s">
        <v>21</v>
      </c>
      <c r="B81" s="7">
        <v>1726</v>
      </c>
      <c r="C81" s="7">
        <v>56</v>
      </c>
      <c r="D81" s="7">
        <v>188</v>
      </c>
      <c r="E81" s="7">
        <v>28</v>
      </c>
      <c r="F81" s="7">
        <v>87</v>
      </c>
      <c r="G81" s="7">
        <v>281</v>
      </c>
      <c r="H81" s="7">
        <v>16</v>
      </c>
      <c r="I81" s="7">
        <v>94</v>
      </c>
      <c r="J81" s="7">
        <v>647</v>
      </c>
      <c r="K81" s="7">
        <v>77</v>
      </c>
      <c r="L81" s="7">
        <v>88</v>
      </c>
      <c r="M81" s="7">
        <v>3436</v>
      </c>
      <c r="N81" s="8">
        <f t="shared" ref="N81:N92" si="12">M81/B81</f>
        <v>1.9907300115874855</v>
      </c>
      <c r="AK81" s="106">
        <f>(0.8*C81*G81)/60</f>
        <v>209.81333333333336</v>
      </c>
    </row>
    <row r="82" spans="1:37" x14ac:dyDescent="0.2">
      <c r="A82" s="21" t="s">
        <v>22</v>
      </c>
      <c r="B82" s="7">
        <v>1392</v>
      </c>
      <c r="C82" s="7">
        <v>49.71</v>
      </c>
      <c r="D82" s="7">
        <v>351</v>
      </c>
      <c r="E82" s="7">
        <v>37</v>
      </c>
      <c r="F82" s="7">
        <v>83</v>
      </c>
      <c r="G82" s="7">
        <v>428</v>
      </c>
      <c r="H82" s="7">
        <v>21</v>
      </c>
      <c r="I82" s="7">
        <v>95</v>
      </c>
      <c r="J82" s="7">
        <v>876</v>
      </c>
      <c r="K82" s="7">
        <v>93</v>
      </c>
      <c r="L82" s="7">
        <v>89</v>
      </c>
      <c r="M82" s="7">
        <v>3577</v>
      </c>
      <c r="N82" s="8">
        <f t="shared" si="12"/>
        <v>2.569683908045977</v>
      </c>
      <c r="AK82" s="106">
        <f t="shared" ref="AK82:AK92" si="13">(0.8*C82*G82)/60</f>
        <v>283.67840000000001</v>
      </c>
    </row>
    <row r="83" spans="1:37" x14ac:dyDescent="0.2">
      <c r="A83" s="21" t="s">
        <v>37</v>
      </c>
      <c r="B83" s="7">
        <v>1810</v>
      </c>
      <c r="C83" s="7">
        <v>58</v>
      </c>
      <c r="D83" s="7">
        <v>332</v>
      </c>
      <c r="E83" s="7">
        <v>24</v>
      </c>
      <c r="F83" s="7">
        <v>90</v>
      </c>
      <c r="G83" s="7">
        <v>361</v>
      </c>
      <c r="H83" s="7">
        <v>14</v>
      </c>
      <c r="I83" s="7">
        <v>96</v>
      </c>
      <c r="J83" s="7">
        <v>866</v>
      </c>
      <c r="K83" s="7">
        <v>62</v>
      </c>
      <c r="L83" s="7">
        <v>93</v>
      </c>
      <c r="M83" s="7">
        <v>4286</v>
      </c>
      <c r="N83" s="8">
        <f t="shared" si="12"/>
        <v>2.3679558011049724</v>
      </c>
      <c r="AK83" s="106">
        <f t="shared" si="13"/>
        <v>279.17333333333335</v>
      </c>
    </row>
    <row r="84" spans="1:37" x14ac:dyDescent="0.2">
      <c r="A84" s="21" t="s">
        <v>24</v>
      </c>
      <c r="B84" s="7">
        <v>2245</v>
      </c>
      <c r="C84" s="7">
        <v>75</v>
      </c>
      <c r="D84" s="7">
        <v>340</v>
      </c>
      <c r="E84" s="7">
        <v>24</v>
      </c>
      <c r="F84" s="7">
        <v>92</v>
      </c>
      <c r="G84" s="7">
        <v>357</v>
      </c>
      <c r="H84" s="7">
        <v>13</v>
      </c>
      <c r="I84" s="7">
        <v>96</v>
      </c>
      <c r="J84" s="7">
        <v>792</v>
      </c>
      <c r="K84" s="7">
        <v>48</v>
      </c>
      <c r="L84" s="7">
        <v>94</v>
      </c>
      <c r="M84" s="7">
        <v>3562</v>
      </c>
      <c r="N84" s="8">
        <f t="shared" si="12"/>
        <v>1.5866369710467707</v>
      </c>
      <c r="AK84" s="106">
        <f t="shared" si="13"/>
        <v>357</v>
      </c>
    </row>
    <row r="85" spans="1:37" x14ac:dyDescent="0.2">
      <c r="A85" s="21" t="s">
        <v>25</v>
      </c>
      <c r="B85" s="7">
        <v>2492</v>
      </c>
      <c r="C85" s="7">
        <v>80</v>
      </c>
      <c r="D85" s="7">
        <v>302</v>
      </c>
      <c r="E85" s="7">
        <v>86</v>
      </c>
      <c r="F85" s="7">
        <v>86</v>
      </c>
      <c r="G85" s="7">
        <v>315</v>
      </c>
      <c r="H85" s="7">
        <v>25</v>
      </c>
      <c r="I85" s="7">
        <v>92</v>
      </c>
      <c r="J85" s="7">
        <v>725</v>
      </c>
      <c r="K85" s="7">
        <v>91</v>
      </c>
      <c r="L85" s="7">
        <v>91</v>
      </c>
      <c r="M85" s="7">
        <v>3886</v>
      </c>
      <c r="N85" s="8">
        <f t="shared" si="12"/>
        <v>1.559390048154093</v>
      </c>
      <c r="AK85" s="106">
        <f t="shared" si="13"/>
        <v>336</v>
      </c>
    </row>
    <row r="86" spans="1:37" x14ac:dyDescent="0.2">
      <c r="A86" s="21" t="s">
        <v>26</v>
      </c>
      <c r="B86" s="7">
        <v>1845</v>
      </c>
      <c r="C86" s="7">
        <v>62</v>
      </c>
      <c r="D86" s="7">
        <v>325</v>
      </c>
      <c r="E86" s="7">
        <v>34</v>
      </c>
      <c r="F86" s="7">
        <v>89</v>
      </c>
      <c r="G86" s="7">
        <v>357</v>
      </c>
      <c r="H86" s="7">
        <v>12</v>
      </c>
      <c r="I86" s="7">
        <v>97</v>
      </c>
      <c r="J86" s="7">
        <v>818</v>
      </c>
      <c r="K86" s="7">
        <v>65</v>
      </c>
      <c r="L86" s="7">
        <v>92</v>
      </c>
      <c r="M86" s="7">
        <v>3422</v>
      </c>
      <c r="N86" s="8">
        <f t="shared" si="12"/>
        <v>1.8547425474254742</v>
      </c>
      <c r="AK86" s="106">
        <f t="shared" si="13"/>
        <v>295.12</v>
      </c>
    </row>
    <row r="87" spans="1:37" x14ac:dyDescent="0.2">
      <c r="A87" s="21" t="s">
        <v>27</v>
      </c>
      <c r="B87" s="7">
        <v>1972</v>
      </c>
      <c r="C87" s="7">
        <v>64</v>
      </c>
      <c r="D87" s="7">
        <v>262</v>
      </c>
      <c r="E87" s="7">
        <v>41</v>
      </c>
      <c r="F87" s="7">
        <v>80</v>
      </c>
      <c r="G87" s="7">
        <v>266</v>
      </c>
      <c r="H87" s="7">
        <v>19</v>
      </c>
      <c r="I87" s="7">
        <v>92</v>
      </c>
      <c r="J87" s="7">
        <v>595</v>
      </c>
      <c r="K87" s="7">
        <v>90</v>
      </c>
      <c r="L87" s="7">
        <v>83</v>
      </c>
      <c r="M87" s="7">
        <v>3765</v>
      </c>
      <c r="N87" s="8">
        <f t="shared" si="12"/>
        <v>1.9092292089249492</v>
      </c>
      <c r="AK87" s="106">
        <f t="shared" si="13"/>
        <v>226.98666666666668</v>
      </c>
    </row>
    <row r="88" spans="1:37" x14ac:dyDescent="0.2">
      <c r="A88" s="21" t="s">
        <v>28</v>
      </c>
      <c r="B88" s="7">
        <v>2369</v>
      </c>
      <c r="C88" s="7">
        <v>76</v>
      </c>
      <c r="D88" s="7">
        <v>266</v>
      </c>
      <c r="E88" s="7">
        <v>24</v>
      </c>
      <c r="F88" s="7">
        <v>90</v>
      </c>
      <c r="G88" s="7">
        <v>360</v>
      </c>
      <c r="H88" s="7">
        <v>21</v>
      </c>
      <c r="I88" s="7">
        <v>94</v>
      </c>
      <c r="J88" s="7">
        <v>702</v>
      </c>
      <c r="K88" s="7">
        <v>82</v>
      </c>
      <c r="L88" s="7">
        <v>87</v>
      </c>
      <c r="M88" s="7">
        <v>4661</v>
      </c>
      <c r="N88" s="8">
        <f t="shared" si="12"/>
        <v>1.9674968341072183</v>
      </c>
      <c r="AK88" s="106">
        <f t="shared" si="13"/>
        <v>364.8</v>
      </c>
    </row>
    <row r="89" spans="1:37" x14ac:dyDescent="0.2">
      <c r="A89" s="21" t="s">
        <v>29</v>
      </c>
      <c r="B89" s="7">
        <v>2066</v>
      </c>
      <c r="C89" s="7">
        <v>69</v>
      </c>
      <c r="D89" s="7">
        <v>216</v>
      </c>
      <c r="E89" s="7">
        <v>26</v>
      </c>
      <c r="F89" s="7">
        <v>87</v>
      </c>
      <c r="G89" s="7">
        <v>241</v>
      </c>
      <c r="H89" s="7">
        <v>20</v>
      </c>
      <c r="I89" s="7">
        <v>92</v>
      </c>
      <c r="J89" s="7">
        <v>501</v>
      </c>
      <c r="K89" s="7">
        <v>63</v>
      </c>
      <c r="L89" s="7">
        <v>86</v>
      </c>
      <c r="M89" s="7">
        <v>3984</v>
      </c>
      <c r="N89" s="8">
        <f t="shared" si="12"/>
        <v>1.9283639883833494</v>
      </c>
      <c r="AK89" s="106">
        <f t="shared" si="13"/>
        <v>221.72</v>
      </c>
    </row>
    <row r="90" spans="1:37" x14ac:dyDescent="0.2">
      <c r="A90" s="21" t="s">
        <v>30</v>
      </c>
      <c r="B90" s="7">
        <v>2464</v>
      </c>
      <c r="C90" s="7">
        <v>79</v>
      </c>
      <c r="D90" s="7">
        <v>186</v>
      </c>
      <c r="E90" s="7">
        <v>28</v>
      </c>
      <c r="F90" s="7">
        <v>83</v>
      </c>
      <c r="G90" s="7">
        <v>144</v>
      </c>
      <c r="H90" s="7">
        <v>17</v>
      </c>
      <c r="I90" s="7">
        <v>86</v>
      </c>
      <c r="J90" s="7">
        <v>534</v>
      </c>
      <c r="K90" s="7">
        <v>49</v>
      </c>
      <c r="L90" s="7">
        <v>90</v>
      </c>
      <c r="M90" s="7">
        <v>3811</v>
      </c>
      <c r="N90" s="8">
        <f t="shared" si="12"/>
        <v>1.5466720779220779</v>
      </c>
      <c r="AK90" s="106">
        <f t="shared" si="13"/>
        <v>151.68</v>
      </c>
    </row>
    <row r="91" spans="1:37" x14ac:dyDescent="0.2">
      <c r="A91" s="21" t="s">
        <v>31</v>
      </c>
      <c r="B91" s="7">
        <v>2432</v>
      </c>
      <c r="C91" s="7">
        <v>81</v>
      </c>
      <c r="D91" s="7">
        <v>290</v>
      </c>
      <c r="E91" s="7">
        <v>22</v>
      </c>
      <c r="F91" s="7">
        <v>92</v>
      </c>
      <c r="G91" s="7">
        <v>231</v>
      </c>
      <c r="H91" s="7">
        <v>19</v>
      </c>
      <c r="I91" s="7">
        <v>91</v>
      </c>
      <c r="J91" s="7">
        <v>555</v>
      </c>
      <c r="K91" s="7">
        <v>47</v>
      </c>
      <c r="L91" s="7">
        <v>91</v>
      </c>
      <c r="M91" s="7">
        <v>3620</v>
      </c>
      <c r="N91" s="8">
        <f t="shared" si="12"/>
        <v>1.4884868421052631</v>
      </c>
      <c r="AK91" s="106">
        <f t="shared" si="13"/>
        <v>249.48</v>
      </c>
    </row>
    <row r="92" spans="1:37" ht="13.5" thickBot="1" x14ac:dyDescent="0.25">
      <c r="A92" s="21" t="s">
        <v>32</v>
      </c>
      <c r="B92" s="7">
        <v>1467</v>
      </c>
      <c r="C92" s="7">
        <v>47</v>
      </c>
      <c r="D92" s="7">
        <v>326</v>
      </c>
      <c r="E92" s="7">
        <v>33</v>
      </c>
      <c r="F92" s="7">
        <v>90</v>
      </c>
      <c r="G92" s="7">
        <v>254</v>
      </c>
      <c r="H92" s="7">
        <v>16</v>
      </c>
      <c r="I92" s="7">
        <v>93</v>
      </c>
      <c r="J92" s="7">
        <v>634</v>
      </c>
      <c r="K92" s="7">
        <v>67</v>
      </c>
      <c r="L92" s="7">
        <v>89</v>
      </c>
      <c r="M92" s="7">
        <v>3580</v>
      </c>
      <c r="N92" s="8">
        <f t="shared" si="12"/>
        <v>2.4403544648943423</v>
      </c>
      <c r="AK92" s="106">
        <f t="shared" si="13"/>
        <v>159.17333333333332</v>
      </c>
    </row>
    <row r="93" spans="1:37" ht="13.5" thickTop="1" x14ac:dyDescent="0.2">
      <c r="A93" s="22" t="s">
        <v>50</v>
      </c>
      <c r="B93" s="10">
        <f t="shared" ref="B93:J93" si="14">SUM(B81:B92)</f>
        <v>24280</v>
      </c>
      <c r="C93" s="10">
        <f t="shared" si="14"/>
        <v>796.71</v>
      </c>
      <c r="D93" s="10">
        <f t="shared" si="14"/>
        <v>3384</v>
      </c>
      <c r="E93" s="10">
        <f>SUM(E81:E92)</f>
        <v>407</v>
      </c>
      <c r="F93" s="10">
        <f>SUM(F81:F92)</f>
        <v>1049</v>
      </c>
      <c r="G93" s="10">
        <f>SUM(G81:G92)</f>
        <v>3595</v>
      </c>
      <c r="H93" s="10">
        <f>SUM(H81:H92)</f>
        <v>213</v>
      </c>
      <c r="I93" s="10">
        <f>SUM(I81:I92)</f>
        <v>1118</v>
      </c>
      <c r="J93" s="10">
        <f t="shared" si="14"/>
        <v>8245</v>
      </c>
      <c r="K93" s="10">
        <f>SUM(K81:K92)</f>
        <v>834</v>
      </c>
      <c r="L93" s="10">
        <f>SUM(L81:L92)</f>
        <v>1073</v>
      </c>
      <c r="M93" s="10">
        <f>SUM(M81:M92)</f>
        <v>45590</v>
      </c>
      <c r="N93" s="41">
        <f>SUM(N81:N92)</f>
        <v>23.20974270370197</v>
      </c>
      <c r="AK93" s="107"/>
    </row>
    <row r="94" spans="1:37" ht="13.5" thickBot="1" x14ac:dyDescent="0.25">
      <c r="A94" s="23" t="s">
        <v>51</v>
      </c>
      <c r="B94" s="13">
        <f>AVERAGE(B81:B92)</f>
        <v>2023.3333333333333</v>
      </c>
      <c r="C94" s="13">
        <f t="shared" ref="C94:J94" si="15">AVERAGE(C81:C92)</f>
        <v>66.392499999999998</v>
      </c>
      <c r="D94" s="13">
        <f t="shared" si="15"/>
        <v>282</v>
      </c>
      <c r="E94" s="13">
        <f>AVERAGE(E81:E92)</f>
        <v>33.916666666666664</v>
      </c>
      <c r="F94" s="13">
        <f>AVERAGE(F81:F92)</f>
        <v>87.416666666666671</v>
      </c>
      <c r="G94" s="13">
        <f>AVERAGE(G81:G92)</f>
        <v>299.58333333333331</v>
      </c>
      <c r="H94" s="13">
        <f>AVERAGE(H81:H92)</f>
        <v>17.75</v>
      </c>
      <c r="I94" s="13">
        <f>AVERAGE(I81:I92)</f>
        <v>93.166666666666671</v>
      </c>
      <c r="J94" s="13">
        <f t="shared" si="15"/>
        <v>687.08333333333337</v>
      </c>
      <c r="K94" s="13">
        <f>AVERAGE(K81:K92)</f>
        <v>69.5</v>
      </c>
      <c r="L94" s="13">
        <f>AVERAGE(L81:L92)</f>
        <v>89.416666666666671</v>
      </c>
      <c r="M94" s="13">
        <f>AVERAGE(M81:M92)</f>
        <v>3799.1666666666665</v>
      </c>
      <c r="N94" s="42">
        <f>AVERAGE(N81:N92)</f>
        <v>1.9341452253084974</v>
      </c>
      <c r="AK94" s="108">
        <f>AVERAGE(AK81:AK92)</f>
        <v>261.21875555555556</v>
      </c>
    </row>
    <row r="95" spans="1:37" ht="13.5" thickTop="1" x14ac:dyDescent="0.2"/>
    <row r="96" spans="1:37" ht="13.5" thickBot="1" x14ac:dyDescent="0.25"/>
    <row r="97" spans="1:37" ht="13.5" thickTop="1" x14ac:dyDescent="0.2">
      <c r="A97" s="65" t="s">
        <v>5</v>
      </c>
      <c r="B97" s="25" t="s">
        <v>6</v>
      </c>
      <c r="C97" s="25" t="s">
        <v>6</v>
      </c>
      <c r="D97" s="25" t="s">
        <v>7</v>
      </c>
      <c r="E97" s="25" t="s">
        <v>8</v>
      </c>
      <c r="F97" s="25" t="s">
        <v>2</v>
      </c>
      <c r="G97" s="25" t="s">
        <v>9</v>
      </c>
      <c r="H97" s="25" t="s">
        <v>10</v>
      </c>
      <c r="I97" s="25" t="s">
        <v>3</v>
      </c>
      <c r="J97" s="25" t="s">
        <v>11</v>
      </c>
      <c r="K97" s="25" t="s">
        <v>12</v>
      </c>
      <c r="L97" s="25" t="s">
        <v>13</v>
      </c>
      <c r="M97" s="26" t="s">
        <v>47</v>
      </c>
      <c r="N97" s="26" t="s">
        <v>14</v>
      </c>
      <c r="AK97" s="69" t="s">
        <v>149</v>
      </c>
    </row>
    <row r="98" spans="1:37" ht="13.5" thickBot="1" x14ac:dyDescent="0.25">
      <c r="A98" s="56" t="s">
        <v>52</v>
      </c>
      <c r="B98" s="28" t="s">
        <v>16</v>
      </c>
      <c r="C98" s="29" t="s">
        <v>17</v>
      </c>
      <c r="D98" s="28" t="s">
        <v>41</v>
      </c>
      <c r="E98" s="28" t="s">
        <v>41</v>
      </c>
      <c r="F98" s="28" t="s">
        <v>19</v>
      </c>
      <c r="G98" s="28" t="s">
        <v>41</v>
      </c>
      <c r="H98" s="28" t="s">
        <v>41</v>
      </c>
      <c r="I98" s="28" t="s">
        <v>19</v>
      </c>
      <c r="J98" s="28" t="s">
        <v>41</v>
      </c>
      <c r="K98" s="28" t="s">
        <v>41</v>
      </c>
      <c r="L98" s="28" t="s">
        <v>19</v>
      </c>
      <c r="M98" s="29" t="s">
        <v>49</v>
      </c>
      <c r="N98" s="29" t="s">
        <v>20</v>
      </c>
      <c r="AK98" s="73" t="s">
        <v>150</v>
      </c>
    </row>
    <row r="99" spans="1:37" ht="13.5" thickTop="1" x14ac:dyDescent="0.2">
      <c r="A99" s="21" t="s">
        <v>21</v>
      </c>
      <c r="B99" s="7">
        <v>1599</v>
      </c>
      <c r="C99" s="7">
        <v>52</v>
      </c>
      <c r="D99" s="7">
        <v>190</v>
      </c>
      <c r="E99" s="7">
        <v>25</v>
      </c>
      <c r="F99" s="7">
        <v>84</v>
      </c>
      <c r="G99" s="7">
        <v>242</v>
      </c>
      <c r="H99" s="7">
        <v>17</v>
      </c>
      <c r="I99" s="7">
        <v>90</v>
      </c>
      <c r="J99" s="7">
        <v>649</v>
      </c>
      <c r="K99" s="7">
        <v>62</v>
      </c>
      <c r="L99" s="7">
        <v>90</v>
      </c>
      <c r="M99" s="46">
        <v>3199</v>
      </c>
      <c r="N99" s="8">
        <f t="shared" ref="N99:N110" si="16">M99/B99</f>
        <v>2.0006253908692933</v>
      </c>
      <c r="AK99" s="106">
        <f>(0.8*C99*G99)/60</f>
        <v>167.78666666666669</v>
      </c>
    </row>
    <row r="100" spans="1:37" x14ac:dyDescent="0.2">
      <c r="A100" s="21" t="s">
        <v>22</v>
      </c>
      <c r="B100" s="7">
        <v>990</v>
      </c>
      <c r="C100" s="7">
        <v>35</v>
      </c>
      <c r="D100" s="7">
        <v>247</v>
      </c>
      <c r="E100" s="7">
        <v>48</v>
      </c>
      <c r="F100" s="7">
        <v>75</v>
      </c>
      <c r="G100" s="7">
        <v>282</v>
      </c>
      <c r="H100" s="7">
        <v>33</v>
      </c>
      <c r="I100" s="7">
        <v>86</v>
      </c>
      <c r="J100" s="7">
        <v>651</v>
      </c>
      <c r="K100" s="7">
        <v>105</v>
      </c>
      <c r="L100" s="7">
        <v>82</v>
      </c>
      <c r="M100" s="46">
        <v>3160</v>
      </c>
      <c r="N100" s="8">
        <f t="shared" si="16"/>
        <v>3.191919191919192</v>
      </c>
      <c r="AK100" s="106">
        <f t="shared" ref="AK100:AK110" si="17">(0.8*C100*G100)/60</f>
        <v>131.6</v>
      </c>
    </row>
    <row r="101" spans="1:37" x14ac:dyDescent="0.2">
      <c r="A101" s="21" t="s">
        <v>37</v>
      </c>
      <c r="B101" s="7">
        <v>2032</v>
      </c>
      <c r="C101" s="7">
        <v>66</v>
      </c>
      <c r="D101" s="7">
        <v>283</v>
      </c>
      <c r="E101" s="7">
        <v>36</v>
      </c>
      <c r="F101" s="7">
        <v>87</v>
      </c>
      <c r="G101" s="7">
        <v>300</v>
      </c>
      <c r="H101" s="7">
        <v>30</v>
      </c>
      <c r="I101" s="7">
        <v>90</v>
      </c>
      <c r="J101" s="7">
        <v>757</v>
      </c>
      <c r="K101" s="7">
        <v>93</v>
      </c>
      <c r="L101" s="7">
        <v>88</v>
      </c>
      <c r="M101" s="46">
        <v>4455</v>
      </c>
      <c r="N101" s="8">
        <f t="shared" si="16"/>
        <v>2.1924212598425199</v>
      </c>
      <c r="AK101" s="106">
        <f t="shared" si="17"/>
        <v>264.00000000000006</v>
      </c>
    </row>
    <row r="102" spans="1:37" x14ac:dyDescent="0.2">
      <c r="A102" s="21" t="s">
        <v>24</v>
      </c>
      <c r="B102" s="7">
        <v>2141</v>
      </c>
      <c r="C102" s="7">
        <v>71</v>
      </c>
      <c r="D102" s="7">
        <v>253</v>
      </c>
      <c r="E102" s="7">
        <v>40</v>
      </c>
      <c r="F102" s="7">
        <v>90</v>
      </c>
      <c r="G102" s="7">
        <v>315</v>
      </c>
      <c r="H102" s="7">
        <v>13</v>
      </c>
      <c r="I102" s="7">
        <v>94</v>
      </c>
      <c r="J102" s="7">
        <v>694</v>
      </c>
      <c r="K102" s="7">
        <v>74</v>
      </c>
      <c r="L102" s="7">
        <v>92</v>
      </c>
      <c r="M102" s="46">
        <v>4589</v>
      </c>
      <c r="N102" s="8">
        <f t="shared" si="16"/>
        <v>2.1433909388136385</v>
      </c>
      <c r="AK102" s="106">
        <f t="shared" si="17"/>
        <v>298.2</v>
      </c>
    </row>
    <row r="103" spans="1:37" x14ac:dyDescent="0.2">
      <c r="A103" s="21" t="s">
        <v>25</v>
      </c>
      <c r="B103" s="7">
        <v>2868</v>
      </c>
      <c r="C103" s="7">
        <v>93</v>
      </c>
      <c r="D103" s="7">
        <v>263</v>
      </c>
      <c r="E103" s="7">
        <v>21</v>
      </c>
      <c r="F103" s="7">
        <v>91</v>
      </c>
      <c r="G103" s="7">
        <v>230</v>
      </c>
      <c r="H103" s="7">
        <v>11</v>
      </c>
      <c r="I103" s="7">
        <v>96</v>
      </c>
      <c r="J103" s="7">
        <v>642</v>
      </c>
      <c r="K103" s="7">
        <v>51</v>
      </c>
      <c r="L103" s="7">
        <v>92</v>
      </c>
      <c r="M103" s="46">
        <v>5062</v>
      </c>
      <c r="N103" s="8">
        <f t="shared" si="16"/>
        <v>1.7649930264993026</v>
      </c>
      <c r="AK103" s="106">
        <f t="shared" si="17"/>
        <v>285.2</v>
      </c>
    </row>
    <row r="104" spans="1:37" x14ac:dyDescent="0.2">
      <c r="A104" s="21" t="s">
        <v>26</v>
      </c>
      <c r="B104" s="7">
        <v>2016</v>
      </c>
      <c r="C104" s="7">
        <v>67</v>
      </c>
      <c r="D104" s="7">
        <v>308</v>
      </c>
      <c r="E104" s="7">
        <v>43</v>
      </c>
      <c r="F104" s="7">
        <v>87</v>
      </c>
      <c r="G104" s="7">
        <v>317</v>
      </c>
      <c r="H104" s="7">
        <v>18</v>
      </c>
      <c r="I104" s="7">
        <v>96</v>
      </c>
      <c r="J104" s="7">
        <v>794</v>
      </c>
      <c r="K104" s="7">
        <v>127</v>
      </c>
      <c r="L104" s="7">
        <v>88</v>
      </c>
      <c r="M104" s="46">
        <v>3509</v>
      </c>
      <c r="N104" s="8">
        <f t="shared" si="16"/>
        <v>1.7405753968253967</v>
      </c>
      <c r="AK104" s="106">
        <f t="shared" si="17"/>
        <v>283.18666666666667</v>
      </c>
    </row>
    <row r="105" spans="1:37" x14ac:dyDescent="0.2">
      <c r="A105" s="21" t="s">
        <v>27</v>
      </c>
      <c r="B105" s="7">
        <v>2064</v>
      </c>
      <c r="C105" s="7">
        <v>67</v>
      </c>
      <c r="D105" s="7">
        <v>209</v>
      </c>
      <c r="E105" s="7">
        <v>33</v>
      </c>
      <c r="F105" s="7">
        <v>84</v>
      </c>
      <c r="G105" s="7">
        <v>280</v>
      </c>
      <c r="H105" s="7">
        <v>18</v>
      </c>
      <c r="I105" s="7">
        <v>92</v>
      </c>
      <c r="J105" s="7">
        <v>547</v>
      </c>
      <c r="K105" s="7">
        <v>104</v>
      </c>
      <c r="L105" s="7">
        <v>80</v>
      </c>
      <c r="M105" s="46">
        <v>4248</v>
      </c>
      <c r="N105" s="8">
        <f t="shared" si="16"/>
        <v>2.058139534883721</v>
      </c>
      <c r="AK105" s="106">
        <f t="shared" si="17"/>
        <v>250.13333333333333</v>
      </c>
    </row>
    <row r="106" spans="1:37" x14ac:dyDescent="0.2">
      <c r="A106" s="21" t="s">
        <v>28</v>
      </c>
      <c r="B106" s="7">
        <v>2489</v>
      </c>
      <c r="C106" s="7">
        <v>80</v>
      </c>
      <c r="D106" s="7">
        <v>240</v>
      </c>
      <c r="E106" s="7">
        <v>75</v>
      </c>
      <c r="F106" s="7">
        <v>70</v>
      </c>
      <c r="G106" s="7">
        <v>242</v>
      </c>
      <c r="H106" s="7">
        <v>21</v>
      </c>
      <c r="I106" s="7">
        <v>91</v>
      </c>
      <c r="J106" s="7">
        <v>609</v>
      </c>
      <c r="K106" s="7">
        <v>147</v>
      </c>
      <c r="L106" s="7">
        <v>76</v>
      </c>
      <c r="M106" s="46">
        <v>5508</v>
      </c>
      <c r="N106" s="8">
        <f t="shared" si="16"/>
        <v>2.2129369224588187</v>
      </c>
      <c r="AK106" s="106">
        <f t="shared" si="17"/>
        <v>258.13333333333333</v>
      </c>
    </row>
    <row r="107" spans="1:37" x14ac:dyDescent="0.2">
      <c r="A107" s="21" t="s">
        <v>29</v>
      </c>
      <c r="B107" s="7">
        <v>2172</v>
      </c>
      <c r="C107" s="7">
        <v>72</v>
      </c>
      <c r="D107" s="7">
        <v>239</v>
      </c>
      <c r="E107" s="7">
        <v>22</v>
      </c>
      <c r="F107" s="7">
        <v>90</v>
      </c>
      <c r="G107" s="7">
        <v>261</v>
      </c>
      <c r="H107" s="7">
        <v>18</v>
      </c>
      <c r="I107" s="7">
        <v>93</v>
      </c>
      <c r="J107" s="7">
        <v>593</v>
      </c>
      <c r="K107" s="7">
        <v>54</v>
      </c>
      <c r="L107" s="7">
        <v>91</v>
      </c>
      <c r="M107" s="46">
        <v>5451</v>
      </c>
      <c r="N107" s="8">
        <f t="shared" si="16"/>
        <v>2.5096685082872927</v>
      </c>
      <c r="AK107" s="106">
        <f t="shared" si="17"/>
        <v>250.56</v>
      </c>
    </row>
    <row r="108" spans="1:37" x14ac:dyDescent="0.2">
      <c r="A108" s="21" t="s">
        <v>30</v>
      </c>
      <c r="B108" s="7">
        <v>2088</v>
      </c>
      <c r="C108" s="7">
        <v>72</v>
      </c>
      <c r="D108" s="7">
        <v>316</v>
      </c>
      <c r="E108" s="7">
        <v>18</v>
      </c>
      <c r="F108" s="7">
        <v>94</v>
      </c>
      <c r="G108" s="7">
        <v>254</v>
      </c>
      <c r="H108" s="7">
        <v>19</v>
      </c>
      <c r="I108" s="7">
        <v>92</v>
      </c>
      <c r="J108" s="7">
        <v>546</v>
      </c>
      <c r="K108" s="7">
        <v>46</v>
      </c>
      <c r="L108" s="7">
        <v>89</v>
      </c>
      <c r="M108" s="46">
        <v>4226</v>
      </c>
      <c r="N108" s="8">
        <f t="shared" si="16"/>
        <v>2.0239463601532566</v>
      </c>
      <c r="AK108" s="106">
        <f t="shared" si="17"/>
        <v>243.84</v>
      </c>
    </row>
    <row r="109" spans="1:37" x14ac:dyDescent="0.2">
      <c r="A109" s="21" t="s">
        <v>31</v>
      </c>
      <c r="B109" s="7">
        <v>1807</v>
      </c>
      <c r="C109" s="7">
        <v>60</v>
      </c>
      <c r="D109" s="7">
        <v>254</v>
      </c>
      <c r="E109" s="7">
        <v>23</v>
      </c>
      <c r="F109" s="7">
        <v>91</v>
      </c>
      <c r="G109" s="7">
        <v>287</v>
      </c>
      <c r="H109" s="7">
        <v>21</v>
      </c>
      <c r="I109" s="7">
        <v>93</v>
      </c>
      <c r="J109" s="7">
        <v>653</v>
      </c>
      <c r="K109" s="7">
        <v>74</v>
      </c>
      <c r="L109" s="7">
        <v>89</v>
      </c>
      <c r="M109" s="46">
        <v>4116</v>
      </c>
      <c r="N109" s="8">
        <f t="shared" si="16"/>
        <v>2.277808522412839</v>
      </c>
      <c r="AK109" s="106">
        <f t="shared" si="17"/>
        <v>229.6</v>
      </c>
    </row>
    <row r="110" spans="1:37" ht="13.5" thickBot="1" x14ac:dyDescent="0.25">
      <c r="A110" s="21" t="s">
        <v>32</v>
      </c>
      <c r="B110" s="7">
        <v>2001</v>
      </c>
      <c r="C110" s="7">
        <v>65</v>
      </c>
      <c r="D110" s="7">
        <v>273</v>
      </c>
      <c r="E110" s="7">
        <v>13</v>
      </c>
      <c r="F110" s="7">
        <v>95</v>
      </c>
      <c r="G110" s="7">
        <v>227</v>
      </c>
      <c r="H110" s="7">
        <v>16</v>
      </c>
      <c r="I110" s="7">
        <v>93</v>
      </c>
      <c r="J110" s="7">
        <v>585</v>
      </c>
      <c r="K110" s="7">
        <v>48</v>
      </c>
      <c r="L110" s="7">
        <v>92</v>
      </c>
      <c r="M110" s="46">
        <v>4296</v>
      </c>
      <c r="N110" s="8">
        <f t="shared" si="16"/>
        <v>2.1469265367316344</v>
      </c>
      <c r="AK110" s="106">
        <f t="shared" si="17"/>
        <v>196.73333333333332</v>
      </c>
    </row>
    <row r="111" spans="1:37" ht="13.5" thickTop="1" x14ac:dyDescent="0.2">
      <c r="A111" s="22" t="s">
        <v>53</v>
      </c>
      <c r="B111" s="10">
        <f t="shared" ref="B111:J111" si="18">SUM(B99:B110)</f>
        <v>24267</v>
      </c>
      <c r="C111" s="10">
        <f t="shared" si="18"/>
        <v>800</v>
      </c>
      <c r="D111" s="10">
        <f t="shared" si="18"/>
        <v>3075</v>
      </c>
      <c r="E111" s="10">
        <f>SUM(E99:E110)</f>
        <v>397</v>
      </c>
      <c r="F111" s="10">
        <f>SUM(F99:F110)</f>
        <v>1038</v>
      </c>
      <c r="G111" s="10">
        <f>SUM(G99:G110)</f>
        <v>3237</v>
      </c>
      <c r="H111" s="10">
        <f>SUM(H99:H110)</f>
        <v>235</v>
      </c>
      <c r="I111" s="10">
        <f>SUM(I99:I110)</f>
        <v>1106</v>
      </c>
      <c r="J111" s="10">
        <f t="shared" si="18"/>
        <v>7720</v>
      </c>
      <c r="K111" s="10">
        <f>SUM(K99:K110)</f>
        <v>985</v>
      </c>
      <c r="L111" s="10">
        <f>SUM(L99:L110)</f>
        <v>1049</v>
      </c>
      <c r="M111" s="10">
        <f>SUM(M99:M110)</f>
        <v>51819</v>
      </c>
      <c r="N111" s="41">
        <f>SUM(N99:N110)</f>
        <v>26.263351589696907</v>
      </c>
      <c r="AK111" s="107"/>
    </row>
    <row r="112" spans="1:37" ht="13.5" thickBot="1" x14ac:dyDescent="0.25">
      <c r="A112" s="23" t="s">
        <v>54</v>
      </c>
      <c r="B112" s="13">
        <f>AVERAGE(B99:B110)</f>
        <v>2022.25</v>
      </c>
      <c r="C112" s="13">
        <f t="shared" ref="C112:J112" si="19">AVERAGE(C99:C110)</f>
        <v>66.666666666666671</v>
      </c>
      <c r="D112" s="13">
        <f t="shared" si="19"/>
        <v>256.25</v>
      </c>
      <c r="E112" s="13">
        <f>AVERAGE(E99:E110)</f>
        <v>33.083333333333336</v>
      </c>
      <c r="F112" s="13">
        <f>AVERAGE(F99:F110)</f>
        <v>86.5</v>
      </c>
      <c r="G112" s="13">
        <f>AVERAGE(G99:G110)</f>
        <v>269.75</v>
      </c>
      <c r="H112" s="13">
        <f>AVERAGE(H99:H110)</f>
        <v>19.583333333333332</v>
      </c>
      <c r="I112" s="13">
        <f>AVERAGE(I99:I110)</f>
        <v>92.166666666666671</v>
      </c>
      <c r="J112" s="13">
        <f t="shared" si="19"/>
        <v>643.33333333333337</v>
      </c>
      <c r="K112" s="13">
        <f>AVERAGE(K99:K110)</f>
        <v>82.083333333333329</v>
      </c>
      <c r="L112" s="13">
        <f>AVERAGE(L99:L110)</f>
        <v>87.416666666666671</v>
      </c>
      <c r="M112" s="13">
        <f>AVERAGE(M99:M110)</f>
        <v>4318.25</v>
      </c>
      <c r="N112" s="42">
        <f>AVERAGE(N99:N110)</f>
        <v>2.1886126324747424</v>
      </c>
      <c r="AK112" s="108">
        <f>AVERAGE(AK99:AK110)</f>
        <v>238.24777777777777</v>
      </c>
    </row>
    <row r="113" spans="1:37" ht="13.5" thickTop="1" x14ac:dyDescent="0.2"/>
    <row r="114" spans="1:37" ht="13.5" thickBot="1" x14ac:dyDescent="0.25"/>
    <row r="115" spans="1:37" ht="13.5" thickTop="1" x14ac:dyDescent="0.2">
      <c r="A115" s="65" t="s">
        <v>5</v>
      </c>
      <c r="B115" s="25" t="s">
        <v>6</v>
      </c>
      <c r="C115" s="25" t="s">
        <v>6</v>
      </c>
      <c r="D115" s="25" t="s">
        <v>7</v>
      </c>
      <c r="E115" s="25" t="s">
        <v>8</v>
      </c>
      <c r="F115" s="48" t="s">
        <v>2</v>
      </c>
      <c r="G115" s="25" t="s">
        <v>9</v>
      </c>
      <c r="H115" s="25" t="s">
        <v>10</v>
      </c>
      <c r="I115" s="48" t="s">
        <v>3</v>
      </c>
      <c r="J115" s="25" t="s">
        <v>11</v>
      </c>
      <c r="K115" s="25" t="s">
        <v>12</v>
      </c>
      <c r="L115" s="48" t="s">
        <v>13</v>
      </c>
      <c r="M115" s="43" t="s">
        <v>55</v>
      </c>
      <c r="N115" s="43" t="s">
        <v>56</v>
      </c>
      <c r="O115" s="43" t="s">
        <v>57</v>
      </c>
      <c r="P115" s="43" t="s">
        <v>58</v>
      </c>
      <c r="S115" s="26" t="s">
        <v>47</v>
      </c>
      <c r="T115" s="26" t="s">
        <v>14</v>
      </c>
      <c r="U115" s="67"/>
      <c r="AK115" s="69" t="s">
        <v>149</v>
      </c>
    </row>
    <row r="116" spans="1:37" ht="13.5" thickBot="1" x14ac:dyDescent="0.25">
      <c r="A116" s="56" t="s">
        <v>59</v>
      </c>
      <c r="B116" s="28" t="s">
        <v>16</v>
      </c>
      <c r="C116" s="29" t="s">
        <v>17</v>
      </c>
      <c r="D116" s="28" t="s">
        <v>41</v>
      </c>
      <c r="E116" s="28" t="s">
        <v>41</v>
      </c>
      <c r="F116" s="49" t="s">
        <v>60</v>
      </c>
      <c r="G116" s="28" t="s">
        <v>41</v>
      </c>
      <c r="H116" s="28" t="s">
        <v>41</v>
      </c>
      <c r="I116" s="49" t="s">
        <v>60</v>
      </c>
      <c r="J116" s="28" t="s">
        <v>41</v>
      </c>
      <c r="K116" s="28" t="s">
        <v>41</v>
      </c>
      <c r="L116" s="49" t="s">
        <v>60</v>
      </c>
      <c r="M116" s="44"/>
      <c r="N116" s="44"/>
      <c r="O116" s="44"/>
      <c r="P116" s="44"/>
      <c r="S116" s="29" t="s">
        <v>49</v>
      </c>
      <c r="T116" s="29" t="s">
        <v>20</v>
      </c>
      <c r="U116" s="68"/>
      <c r="AK116" s="73" t="s">
        <v>150</v>
      </c>
    </row>
    <row r="117" spans="1:37" ht="13.5" thickTop="1" x14ac:dyDescent="0.2">
      <c r="A117" s="21" t="s">
        <v>21</v>
      </c>
      <c r="B117" s="7">
        <v>1854</v>
      </c>
      <c r="C117" s="7">
        <v>60</v>
      </c>
      <c r="D117" s="7">
        <v>287</v>
      </c>
      <c r="E117" s="7">
        <v>29</v>
      </c>
      <c r="F117" s="7">
        <v>89</v>
      </c>
      <c r="G117" s="7">
        <v>250</v>
      </c>
      <c r="H117" s="7">
        <v>24</v>
      </c>
      <c r="I117" s="7">
        <v>90</v>
      </c>
      <c r="J117" s="7">
        <v>671</v>
      </c>
      <c r="K117" s="7">
        <v>91</v>
      </c>
      <c r="L117" s="7">
        <v>87</v>
      </c>
      <c r="M117" s="47">
        <v>7.64</v>
      </c>
      <c r="N117" s="47">
        <v>7.37</v>
      </c>
      <c r="O117" s="47">
        <v>2</v>
      </c>
      <c r="P117" s="47">
        <v>1.59</v>
      </c>
      <c r="S117" s="46">
        <v>5253</v>
      </c>
      <c r="T117" s="8">
        <f t="shared" ref="T117:T128" si="20">S117/B117</f>
        <v>2.8333333333333335</v>
      </c>
      <c r="U117" s="3"/>
      <c r="AK117" s="106">
        <f>(0.8*C117*G117)/60</f>
        <v>200</v>
      </c>
    </row>
    <row r="118" spans="1:37" x14ac:dyDescent="0.2">
      <c r="A118" s="21" t="s">
        <v>22</v>
      </c>
      <c r="B118" s="7">
        <v>2095</v>
      </c>
      <c r="C118" s="7">
        <v>75</v>
      </c>
      <c r="D118" s="7">
        <v>288</v>
      </c>
      <c r="E118" s="7">
        <v>54</v>
      </c>
      <c r="F118" s="7">
        <v>80</v>
      </c>
      <c r="G118" s="7">
        <v>271</v>
      </c>
      <c r="H118" s="7">
        <v>24</v>
      </c>
      <c r="I118" s="7">
        <v>93</v>
      </c>
      <c r="J118" s="7">
        <v>755</v>
      </c>
      <c r="K118" s="7">
        <v>123</v>
      </c>
      <c r="L118" s="7">
        <v>84</v>
      </c>
      <c r="M118" s="47">
        <v>7.56</v>
      </c>
      <c r="N118" s="47">
        <v>7.56</v>
      </c>
      <c r="O118" s="47">
        <v>2.27</v>
      </c>
      <c r="P118" s="47">
        <v>2.16</v>
      </c>
      <c r="S118" s="46">
        <v>4314</v>
      </c>
      <c r="T118" s="8">
        <f t="shared" si="20"/>
        <v>2.0591885441527444</v>
      </c>
      <c r="U118" s="3"/>
      <c r="AK118" s="106">
        <f t="shared" ref="AK118:AK128" si="21">(0.8*C118*G118)/60</f>
        <v>271</v>
      </c>
    </row>
    <row r="119" spans="1:37" x14ac:dyDescent="0.2">
      <c r="A119" s="21" t="s">
        <v>37</v>
      </c>
      <c r="B119" s="7">
        <v>1779</v>
      </c>
      <c r="C119" s="7">
        <v>57</v>
      </c>
      <c r="D119" s="7">
        <v>288</v>
      </c>
      <c r="E119" s="7">
        <v>22</v>
      </c>
      <c r="F119" s="7">
        <v>92</v>
      </c>
      <c r="G119" s="7">
        <v>292</v>
      </c>
      <c r="H119" s="7">
        <v>27</v>
      </c>
      <c r="I119" s="7">
        <v>91</v>
      </c>
      <c r="J119" s="7">
        <v>735</v>
      </c>
      <c r="K119" s="7">
        <v>92</v>
      </c>
      <c r="L119" s="7">
        <v>87</v>
      </c>
      <c r="M119" s="47">
        <v>7.55</v>
      </c>
      <c r="N119" s="47">
        <v>7.52</v>
      </c>
      <c r="O119" s="47">
        <v>1.6</v>
      </c>
      <c r="P119" s="47">
        <v>1.7</v>
      </c>
      <c r="S119" s="46">
        <v>4535</v>
      </c>
      <c r="T119" s="8">
        <f t="shared" si="20"/>
        <v>2.549184935356942</v>
      </c>
      <c r="U119" s="3"/>
      <c r="AK119" s="106">
        <f t="shared" si="21"/>
        <v>221.92000000000002</v>
      </c>
    </row>
    <row r="120" spans="1:37" x14ac:dyDescent="0.2">
      <c r="A120" s="21" t="s">
        <v>24</v>
      </c>
      <c r="B120" s="7">
        <v>1471</v>
      </c>
      <c r="C120" s="7">
        <v>49</v>
      </c>
      <c r="D120" s="7">
        <v>263</v>
      </c>
      <c r="E120" s="7">
        <v>26</v>
      </c>
      <c r="F120" s="7">
        <v>90</v>
      </c>
      <c r="G120" s="7">
        <v>251</v>
      </c>
      <c r="H120" s="7">
        <v>19</v>
      </c>
      <c r="I120" s="7">
        <v>93</v>
      </c>
      <c r="J120" s="7">
        <v>764</v>
      </c>
      <c r="K120" s="7">
        <v>92</v>
      </c>
      <c r="L120" s="7">
        <v>88</v>
      </c>
      <c r="M120" s="47">
        <v>7.55</v>
      </c>
      <c r="N120" s="47">
        <v>7.36</v>
      </c>
      <c r="O120" s="47">
        <v>1.56</v>
      </c>
      <c r="P120" s="47">
        <v>1.53</v>
      </c>
      <c r="S120" s="46">
        <v>3753</v>
      </c>
      <c r="T120" s="8">
        <f t="shared" si="20"/>
        <v>2.5513256288239292</v>
      </c>
      <c r="U120" s="3"/>
      <c r="AK120" s="106">
        <f t="shared" si="21"/>
        <v>163.98666666666668</v>
      </c>
    </row>
    <row r="121" spans="1:37" x14ac:dyDescent="0.2">
      <c r="A121" s="21" t="s">
        <v>25</v>
      </c>
      <c r="B121" s="7">
        <v>2234</v>
      </c>
      <c r="C121" s="7">
        <v>72</v>
      </c>
      <c r="D121" s="7">
        <v>281</v>
      </c>
      <c r="E121" s="7">
        <v>35</v>
      </c>
      <c r="F121" s="7">
        <v>87</v>
      </c>
      <c r="G121" s="7">
        <v>262</v>
      </c>
      <c r="H121" s="7">
        <v>17</v>
      </c>
      <c r="I121" s="7">
        <v>93</v>
      </c>
      <c r="J121" s="7">
        <v>654</v>
      </c>
      <c r="K121" s="7">
        <v>89</v>
      </c>
      <c r="L121" s="7">
        <v>86</v>
      </c>
      <c r="M121" s="47">
        <v>7.35</v>
      </c>
      <c r="N121" s="47">
        <v>7.35</v>
      </c>
      <c r="O121" s="47">
        <v>1.71</v>
      </c>
      <c r="P121" s="47">
        <v>1.88</v>
      </c>
      <c r="S121" s="46">
        <v>5357</v>
      </c>
      <c r="T121" s="8">
        <f t="shared" si="20"/>
        <v>2.3979409131602507</v>
      </c>
      <c r="U121" s="3"/>
      <c r="AK121" s="106">
        <f t="shared" si="21"/>
        <v>251.52</v>
      </c>
    </row>
    <row r="122" spans="1:37" x14ac:dyDescent="0.2">
      <c r="A122" s="21" t="s">
        <v>26</v>
      </c>
      <c r="B122" s="7">
        <v>1924</v>
      </c>
      <c r="C122" s="7">
        <v>64</v>
      </c>
      <c r="D122" s="7">
        <v>294</v>
      </c>
      <c r="E122" s="7">
        <v>31</v>
      </c>
      <c r="F122" s="7">
        <v>89</v>
      </c>
      <c r="G122" s="7">
        <v>244</v>
      </c>
      <c r="H122" s="7">
        <v>16</v>
      </c>
      <c r="I122" s="7">
        <v>93</v>
      </c>
      <c r="J122" s="7">
        <v>643</v>
      </c>
      <c r="K122" s="7">
        <v>97</v>
      </c>
      <c r="L122" s="7">
        <v>85</v>
      </c>
      <c r="M122" s="47">
        <v>7.62</v>
      </c>
      <c r="N122" s="47">
        <v>7.39</v>
      </c>
      <c r="O122" s="47">
        <v>1.9950000000000001</v>
      </c>
      <c r="P122" s="47">
        <v>2.14</v>
      </c>
      <c r="S122" s="46">
        <v>5644</v>
      </c>
      <c r="T122" s="8">
        <f t="shared" si="20"/>
        <v>2.9334719334719335</v>
      </c>
      <c r="U122" s="3"/>
      <c r="AK122" s="106">
        <f t="shared" si="21"/>
        <v>208.21333333333334</v>
      </c>
    </row>
    <row r="123" spans="1:37" x14ac:dyDescent="0.2">
      <c r="A123" s="21" t="s">
        <v>27</v>
      </c>
      <c r="B123" s="7">
        <v>1296</v>
      </c>
      <c r="C123" s="7">
        <v>42</v>
      </c>
      <c r="D123" s="7">
        <v>374</v>
      </c>
      <c r="E123" s="7">
        <v>30</v>
      </c>
      <c r="F123" s="7">
        <v>92</v>
      </c>
      <c r="G123" s="7">
        <v>270</v>
      </c>
      <c r="H123" s="7">
        <v>29</v>
      </c>
      <c r="I123" s="7">
        <v>89</v>
      </c>
      <c r="J123" s="7">
        <v>965</v>
      </c>
      <c r="K123" s="7">
        <v>123</v>
      </c>
      <c r="L123" s="7">
        <v>86</v>
      </c>
      <c r="M123" s="47">
        <v>7.5</v>
      </c>
      <c r="N123" s="47">
        <v>7.41</v>
      </c>
      <c r="O123" s="47">
        <v>1.792</v>
      </c>
      <c r="P123" s="47">
        <v>1.91</v>
      </c>
      <c r="S123" s="46">
        <v>3364</v>
      </c>
      <c r="T123" s="8">
        <f t="shared" si="20"/>
        <v>2.5956790123456792</v>
      </c>
      <c r="U123" s="3"/>
      <c r="AK123" s="106">
        <f t="shared" si="21"/>
        <v>151.19999999999999</v>
      </c>
    </row>
    <row r="124" spans="1:37" x14ac:dyDescent="0.2">
      <c r="A124" s="21" t="s">
        <v>28</v>
      </c>
      <c r="B124" s="7">
        <v>2344</v>
      </c>
      <c r="C124" s="7">
        <v>76</v>
      </c>
      <c r="D124" s="7">
        <v>294</v>
      </c>
      <c r="E124" s="7">
        <v>31</v>
      </c>
      <c r="F124" s="7">
        <v>89</v>
      </c>
      <c r="G124" s="7">
        <v>244</v>
      </c>
      <c r="H124" s="7">
        <v>16</v>
      </c>
      <c r="I124" s="7">
        <v>93</v>
      </c>
      <c r="J124" s="7">
        <v>643</v>
      </c>
      <c r="K124" s="7">
        <v>97</v>
      </c>
      <c r="L124" s="7">
        <v>85</v>
      </c>
      <c r="M124" s="47">
        <v>7.63</v>
      </c>
      <c r="N124" s="47">
        <v>7.4</v>
      </c>
      <c r="O124" s="47">
        <v>1.99</v>
      </c>
      <c r="P124" s="47">
        <v>2.15</v>
      </c>
      <c r="S124" s="46">
        <v>5055</v>
      </c>
      <c r="T124" s="8">
        <f t="shared" si="20"/>
        <v>2.156569965870307</v>
      </c>
      <c r="U124" s="3"/>
      <c r="AK124" s="106">
        <f t="shared" si="21"/>
        <v>247.25333333333336</v>
      </c>
    </row>
    <row r="125" spans="1:37" x14ac:dyDescent="0.2">
      <c r="A125" s="21" t="s">
        <v>29</v>
      </c>
      <c r="B125" s="7">
        <v>1971</v>
      </c>
      <c r="C125" s="7">
        <v>66</v>
      </c>
      <c r="D125" s="7">
        <v>300</v>
      </c>
      <c r="E125" s="7">
        <v>27</v>
      </c>
      <c r="F125" s="7">
        <v>91</v>
      </c>
      <c r="G125" s="7">
        <v>250</v>
      </c>
      <c r="H125" s="7">
        <v>21</v>
      </c>
      <c r="I125" s="7">
        <v>92</v>
      </c>
      <c r="J125" s="7">
        <v>891</v>
      </c>
      <c r="K125" s="7">
        <v>61</v>
      </c>
      <c r="L125" s="7">
        <v>92</v>
      </c>
      <c r="M125" s="47">
        <v>7.37</v>
      </c>
      <c r="N125" s="47">
        <v>7.33</v>
      </c>
      <c r="O125" s="47">
        <v>1.64</v>
      </c>
      <c r="P125" s="47">
        <v>1.75</v>
      </c>
      <c r="S125" s="46">
        <v>4689</v>
      </c>
      <c r="T125" s="8">
        <f t="shared" si="20"/>
        <v>2.3789954337899544</v>
      </c>
      <c r="U125" s="3"/>
      <c r="AK125" s="106">
        <f t="shared" si="21"/>
        <v>220.00000000000003</v>
      </c>
    </row>
    <row r="126" spans="1:37" x14ac:dyDescent="0.2">
      <c r="A126" s="21" t="s">
        <v>30</v>
      </c>
      <c r="B126" s="7">
        <v>2203</v>
      </c>
      <c r="C126" s="7">
        <v>71</v>
      </c>
      <c r="D126" s="7">
        <v>260</v>
      </c>
      <c r="E126" s="7">
        <v>25</v>
      </c>
      <c r="F126" s="7">
        <v>91</v>
      </c>
      <c r="G126" s="7">
        <v>246</v>
      </c>
      <c r="H126" s="7">
        <v>16</v>
      </c>
      <c r="I126" s="7">
        <v>94</v>
      </c>
      <c r="J126" s="7">
        <v>752</v>
      </c>
      <c r="K126" s="7">
        <v>107</v>
      </c>
      <c r="L126" s="7">
        <v>86</v>
      </c>
      <c r="M126" s="47">
        <v>7.7</v>
      </c>
      <c r="N126" s="47">
        <v>7.33</v>
      </c>
      <c r="O126" s="47">
        <v>1.7</v>
      </c>
      <c r="P126" s="47">
        <v>1.81</v>
      </c>
      <c r="S126" s="46">
        <v>3995</v>
      </c>
      <c r="T126" s="8">
        <f t="shared" si="20"/>
        <v>1.8134362233318202</v>
      </c>
      <c r="U126" s="3"/>
      <c r="AK126" s="106">
        <f t="shared" si="21"/>
        <v>232.88000000000002</v>
      </c>
    </row>
    <row r="127" spans="1:37" x14ac:dyDescent="0.2">
      <c r="A127" s="21" t="s">
        <v>31</v>
      </c>
      <c r="B127" s="7">
        <v>1889</v>
      </c>
      <c r="C127" s="7">
        <v>63</v>
      </c>
      <c r="D127" s="7">
        <v>363</v>
      </c>
      <c r="E127" s="7">
        <v>26</v>
      </c>
      <c r="F127" s="7">
        <v>92</v>
      </c>
      <c r="G127" s="7">
        <v>271</v>
      </c>
      <c r="H127" s="7">
        <v>18</v>
      </c>
      <c r="I127" s="7">
        <v>93</v>
      </c>
      <c r="J127" s="7">
        <v>677</v>
      </c>
      <c r="K127" s="7">
        <v>46</v>
      </c>
      <c r="L127" s="7">
        <v>93</v>
      </c>
      <c r="M127" s="47">
        <v>7.28</v>
      </c>
      <c r="N127" s="47">
        <v>7.35</v>
      </c>
      <c r="O127" s="47">
        <v>2.06</v>
      </c>
      <c r="P127" s="47">
        <v>2.33</v>
      </c>
      <c r="S127" s="46">
        <v>3716</v>
      </c>
      <c r="T127" s="8">
        <f t="shared" si="20"/>
        <v>1.9671784012705136</v>
      </c>
      <c r="U127" s="3"/>
      <c r="AK127" s="106">
        <f t="shared" si="21"/>
        <v>227.64000000000001</v>
      </c>
    </row>
    <row r="128" spans="1:37" ht="13.5" thickBot="1" x14ac:dyDescent="0.25">
      <c r="A128" s="21" t="s">
        <v>32</v>
      </c>
      <c r="B128" s="7">
        <v>2142</v>
      </c>
      <c r="C128" s="7">
        <v>69</v>
      </c>
      <c r="D128" s="7">
        <v>232</v>
      </c>
      <c r="E128" s="7">
        <v>23</v>
      </c>
      <c r="F128" s="7">
        <v>90</v>
      </c>
      <c r="G128" s="7">
        <v>240</v>
      </c>
      <c r="H128" s="7">
        <v>20</v>
      </c>
      <c r="I128" s="7">
        <v>92</v>
      </c>
      <c r="J128" s="7">
        <v>671</v>
      </c>
      <c r="K128" s="7">
        <v>71</v>
      </c>
      <c r="L128" s="7">
        <v>89</v>
      </c>
      <c r="M128" s="47">
        <v>7.51</v>
      </c>
      <c r="N128" s="47">
        <v>7.43</v>
      </c>
      <c r="O128" s="47">
        <v>2.0299999999999998</v>
      </c>
      <c r="P128" s="47">
        <v>2.0699999999999998</v>
      </c>
      <c r="S128" s="46">
        <v>3736</v>
      </c>
      <c r="T128" s="8">
        <f t="shared" si="20"/>
        <v>1.7441643323996265</v>
      </c>
      <c r="U128" s="3"/>
      <c r="AK128" s="106">
        <f t="shared" si="21"/>
        <v>220.8</v>
      </c>
    </row>
    <row r="129" spans="1:37" ht="13.5" thickTop="1" x14ac:dyDescent="0.2">
      <c r="A129" s="22" t="s">
        <v>61</v>
      </c>
      <c r="B129" s="10">
        <f t="shared" ref="B129:J129" si="22">SUM(B117:B128)</f>
        <v>23202</v>
      </c>
      <c r="C129" s="10">
        <f t="shared" si="22"/>
        <v>764</v>
      </c>
      <c r="D129" s="10">
        <f t="shared" si="22"/>
        <v>3524</v>
      </c>
      <c r="E129" s="10">
        <f>SUM(E117:E128)</f>
        <v>359</v>
      </c>
      <c r="F129" s="10">
        <f>SUM(F117:F128)</f>
        <v>1072</v>
      </c>
      <c r="G129" s="10">
        <f>SUM(G117:G128)</f>
        <v>3091</v>
      </c>
      <c r="H129" s="10">
        <f>SUM(H117:H128)</f>
        <v>247</v>
      </c>
      <c r="I129" s="10">
        <f>SUM(I117:I128)</f>
        <v>1106</v>
      </c>
      <c r="J129" s="10">
        <f t="shared" si="22"/>
        <v>8821</v>
      </c>
      <c r="K129" s="10">
        <f>SUM(K117:K128)</f>
        <v>1089</v>
      </c>
      <c r="L129" s="10">
        <f>SUM(L117:L128)</f>
        <v>1048</v>
      </c>
      <c r="M129" s="41">
        <f t="shared" ref="M129:T129" si="23">SUM(M117:M128)</f>
        <v>90.26</v>
      </c>
      <c r="N129" s="41">
        <f t="shared" si="23"/>
        <v>88.799999999999983</v>
      </c>
      <c r="O129" s="41">
        <f t="shared" si="23"/>
        <v>22.347000000000001</v>
      </c>
      <c r="P129" s="41">
        <f t="shared" si="23"/>
        <v>23.020000000000003</v>
      </c>
      <c r="S129" s="10">
        <f t="shared" si="23"/>
        <v>53411</v>
      </c>
      <c r="T129" s="41">
        <f t="shared" si="23"/>
        <v>27.980468657307032</v>
      </c>
      <c r="U129" s="33"/>
      <c r="AK129" s="107"/>
    </row>
    <row r="130" spans="1:37" ht="13.5" thickBot="1" x14ac:dyDescent="0.25">
      <c r="A130" s="23" t="s">
        <v>62</v>
      </c>
      <c r="B130" s="13">
        <f>AVERAGE(B117:B128)</f>
        <v>1933.5</v>
      </c>
      <c r="C130" s="13">
        <f t="shared" ref="C130:J130" si="24">AVERAGE(C117:C128)</f>
        <v>63.666666666666664</v>
      </c>
      <c r="D130" s="13">
        <f t="shared" si="24"/>
        <v>293.66666666666669</v>
      </c>
      <c r="E130" s="13">
        <f>AVERAGE(E117:E128)</f>
        <v>29.916666666666668</v>
      </c>
      <c r="F130" s="13">
        <f>AVERAGE(F117:F128)</f>
        <v>89.333333333333329</v>
      </c>
      <c r="G130" s="13">
        <f>AVERAGE(G117:G128)</f>
        <v>257.58333333333331</v>
      </c>
      <c r="H130" s="13">
        <f>AVERAGE(H117:H128)</f>
        <v>20.583333333333332</v>
      </c>
      <c r="I130" s="13">
        <f>AVERAGE(I117:I128)</f>
        <v>92.166666666666671</v>
      </c>
      <c r="J130" s="13">
        <f t="shared" si="24"/>
        <v>735.08333333333337</v>
      </c>
      <c r="K130" s="13">
        <f>AVERAGE(K117:K128)</f>
        <v>90.75</v>
      </c>
      <c r="L130" s="13">
        <f>AVERAGE(L117:L128)</f>
        <v>87.333333333333329</v>
      </c>
      <c r="M130" s="42">
        <f t="shared" ref="M130:T130" si="25">AVERAGE(M117:M128)</f>
        <v>7.5216666666666674</v>
      </c>
      <c r="N130" s="42">
        <f t="shared" si="25"/>
        <v>7.3999999999999986</v>
      </c>
      <c r="O130" s="42">
        <f t="shared" si="25"/>
        <v>1.8622500000000002</v>
      </c>
      <c r="P130" s="42">
        <f t="shared" si="25"/>
        <v>1.9183333333333337</v>
      </c>
      <c r="S130" s="13">
        <f t="shared" si="25"/>
        <v>4450.916666666667</v>
      </c>
      <c r="T130" s="42">
        <f t="shared" si="25"/>
        <v>2.3317057214422525</v>
      </c>
      <c r="U130" s="33"/>
      <c r="AK130" s="108">
        <f>AVERAGE(AK117:AK128)</f>
        <v>218.03444444444446</v>
      </c>
    </row>
    <row r="131" spans="1:37" ht="13.5" thickTop="1" x14ac:dyDescent="0.2"/>
    <row r="132" spans="1:37" ht="13.5" thickBot="1" x14ac:dyDescent="0.25"/>
    <row r="133" spans="1:37" ht="13.5" thickTop="1" x14ac:dyDescent="0.2">
      <c r="A133" s="65" t="s">
        <v>5</v>
      </c>
      <c r="B133" s="25" t="s">
        <v>6</v>
      </c>
      <c r="C133" s="25" t="s">
        <v>6</v>
      </c>
      <c r="D133" s="25" t="s">
        <v>7</v>
      </c>
      <c r="E133" s="25" t="s">
        <v>8</v>
      </c>
      <c r="F133" s="48" t="s">
        <v>2</v>
      </c>
      <c r="G133" s="25" t="s">
        <v>9</v>
      </c>
      <c r="H133" s="25" t="s">
        <v>10</v>
      </c>
      <c r="I133" s="48" t="s">
        <v>3</v>
      </c>
      <c r="J133" s="25" t="s">
        <v>11</v>
      </c>
      <c r="K133" s="25" t="s">
        <v>12</v>
      </c>
      <c r="L133" s="48" t="s">
        <v>13</v>
      </c>
      <c r="M133" s="43" t="s">
        <v>55</v>
      </c>
      <c r="N133" s="43" t="s">
        <v>56</v>
      </c>
      <c r="O133" s="43" t="s">
        <v>57</v>
      </c>
      <c r="P133" s="43" t="s">
        <v>58</v>
      </c>
      <c r="S133" s="26" t="s">
        <v>47</v>
      </c>
      <c r="T133" s="26" t="s">
        <v>14</v>
      </c>
      <c r="U133" s="67"/>
      <c r="AK133" s="69" t="s">
        <v>149</v>
      </c>
    </row>
    <row r="134" spans="1:37" ht="13.5" thickBot="1" x14ac:dyDescent="0.25">
      <c r="A134" s="56" t="s">
        <v>63</v>
      </c>
      <c r="B134" s="28" t="s">
        <v>16</v>
      </c>
      <c r="C134" s="29" t="s">
        <v>17</v>
      </c>
      <c r="D134" s="28" t="s">
        <v>41</v>
      </c>
      <c r="E134" s="28" t="s">
        <v>41</v>
      </c>
      <c r="F134" s="49" t="s">
        <v>60</v>
      </c>
      <c r="G134" s="28" t="s">
        <v>41</v>
      </c>
      <c r="H134" s="28" t="s">
        <v>41</v>
      </c>
      <c r="I134" s="49" t="s">
        <v>60</v>
      </c>
      <c r="J134" s="28" t="s">
        <v>41</v>
      </c>
      <c r="K134" s="28" t="s">
        <v>41</v>
      </c>
      <c r="L134" s="49" t="s">
        <v>60</v>
      </c>
      <c r="M134" s="44"/>
      <c r="N134" s="44"/>
      <c r="O134" s="44"/>
      <c r="P134" s="44"/>
      <c r="S134" s="29" t="s">
        <v>49</v>
      </c>
      <c r="T134" s="29" t="s">
        <v>20</v>
      </c>
      <c r="U134" s="68"/>
      <c r="AK134" s="73" t="s">
        <v>150</v>
      </c>
    </row>
    <row r="135" spans="1:37" ht="13.5" thickTop="1" x14ac:dyDescent="0.2">
      <c r="A135" s="21" t="s">
        <v>21</v>
      </c>
      <c r="B135" s="7">
        <v>1937</v>
      </c>
      <c r="C135" s="7">
        <v>62</v>
      </c>
      <c r="D135" s="7">
        <v>261</v>
      </c>
      <c r="E135" s="7">
        <v>32</v>
      </c>
      <c r="F135" s="7">
        <v>88</v>
      </c>
      <c r="G135" s="7">
        <v>267</v>
      </c>
      <c r="H135" s="7">
        <v>24</v>
      </c>
      <c r="I135" s="7">
        <v>91</v>
      </c>
      <c r="J135" s="7">
        <v>658</v>
      </c>
      <c r="K135" s="7">
        <v>99</v>
      </c>
      <c r="L135" s="7">
        <v>85</v>
      </c>
      <c r="M135" s="47">
        <v>7.36</v>
      </c>
      <c r="N135" s="47">
        <v>7.35</v>
      </c>
      <c r="O135" s="47">
        <v>1.32</v>
      </c>
      <c r="P135" s="47">
        <v>1.37</v>
      </c>
      <c r="S135" s="46">
        <v>4303</v>
      </c>
      <c r="T135" s="8">
        <f t="shared" ref="T135:T146" si="26">S135/B135</f>
        <v>2.2214765100671139</v>
      </c>
      <c r="U135" s="3"/>
      <c r="AK135" s="106">
        <f>(0.8*C135*G135)/60</f>
        <v>220.72</v>
      </c>
    </row>
    <row r="136" spans="1:37" x14ac:dyDescent="0.2">
      <c r="A136" s="21" t="s">
        <v>22</v>
      </c>
      <c r="B136" s="7">
        <v>1682</v>
      </c>
      <c r="C136" s="7">
        <v>58</v>
      </c>
      <c r="D136" s="7">
        <v>271</v>
      </c>
      <c r="E136" s="7">
        <v>26</v>
      </c>
      <c r="F136" s="7">
        <v>91</v>
      </c>
      <c r="G136" s="7">
        <v>307</v>
      </c>
      <c r="H136" s="7">
        <v>22</v>
      </c>
      <c r="I136" s="7">
        <v>93</v>
      </c>
      <c r="J136" s="7">
        <v>700</v>
      </c>
      <c r="K136" s="7">
        <v>75</v>
      </c>
      <c r="L136" s="7">
        <v>89</v>
      </c>
      <c r="M136" s="47">
        <v>7.29</v>
      </c>
      <c r="N136" s="47">
        <v>7.25</v>
      </c>
      <c r="O136" s="47">
        <v>1.28</v>
      </c>
      <c r="P136" s="47">
        <v>1.33</v>
      </c>
      <c r="S136" s="46">
        <v>4070</v>
      </c>
      <c r="T136" s="8">
        <f t="shared" si="26"/>
        <v>2.4197384066587397</v>
      </c>
      <c r="U136" s="3"/>
      <c r="AK136" s="106">
        <f t="shared" ref="AK136:AK146" si="27">(0.8*C136*G136)/60</f>
        <v>237.41333333333336</v>
      </c>
    </row>
    <row r="137" spans="1:37" x14ac:dyDescent="0.2">
      <c r="A137" s="21" t="s">
        <v>37</v>
      </c>
      <c r="B137" s="7">
        <v>2107</v>
      </c>
      <c r="C137" s="7">
        <v>68</v>
      </c>
      <c r="D137" s="7">
        <v>285</v>
      </c>
      <c r="E137" s="7">
        <v>49</v>
      </c>
      <c r="F137" s="7">
        <v>79</v>
      </c>
      <c r="G137" s="7">
        <v>264</v>
      </c>
      <c r="H137" s="7">
        <v>24</v>
      </c>
      <c r="I137" s="7">
        <v>90</v>
      </c>
      <c r="J137" s="7">
        <v>797</v>
      </c>
      <c r="K137" s="7">
        <v>96</v>
      </c>
      <c r="L137" s="7">
        <v>87</v>
      </c>
      <c r="M137" s="47">
        <v>7.32</v>
      </c>
      <c r="N137" s="47">
        <v>7.27</v>
      </c>
      <c r="O137" s="47">
        <v>1.9019999999999999</v>
      </c>
      <c r="P137" s="47">
        <v>2.1</v>
      </c>
      <c r="S137" s="46">
        <v>4408</v>
      </c>
      <c r="T137" s="8">
        <f t="shared" si="26"/>
        <v>2.0920740389178927</v>
      </c>
      <c r="U137" s="3"/>
      <c r="AK137" s="106">
        <f t="shared" si="27"/>
        <v>239.36000000000004</v>
      </c>
    </row>
    <row r="138" spans="1:37" x14ac:dyDescent="0.2">
      <c r="A138" s="21" t="s">
        <v>24</v>
      </c>
      <c r="B138" s="7">
        <v>2669</v>
      </c>
      <c r="C138" s="7">
        <v>89</v>
      </c>
      <c r="D138" s="7">
        <v>259</v>
      </c>
      <c r="E138" s="7">
        <v>22</v>
      </c>
      <c r="F138" s="7">
        <v>91</v>
      </c>
      <c r="G138" s="7">
        <v>267</v>
      </c>
      <c r="H138" s="7">
        <v>18</v>
      </c>
      <c r="I138" s="7">
        <v>93</v>
      </c>
      <c r="J138" s="7">
        <v>696</v>
      </c>
      <c r="K138" s="7">
        <v>76</v>
      </c>
      <c r="L138" s="7">
        <v>89</v>
      </c>
      <c r="M138" s="47">
        <v>7.34</v>
      </c>
      <c r="N138" s="47">
        <v>7.29</v>
      </c>
      <c r="O138" s="47">
        <v>2.13</v>
      </c>
      <c r="P138" s="47">
        <v>2.0499999999999998</v>
      </c>
      <c r="S138" s="46">
        <v>4427</v>
      </c>
      <c r="T138" s="8">
        <f t="shared" si="26"/>
        <v>1.6586736605470214</v>
      </c>
      <c r="U138" s="3"/>
      <c r="AK138" s="106">
        <f t="shared" si="27"/>
        <v>316.84000000000003</v>
      </c>
    </row>
    <row r="139" spans="1:37" x14ac:dyDescent="0.2">
      <c r="A139" s="21" t="s">
        <v>25</v>
      </c>
      <c r="B139" s="7">
        <v>2626</v>
      </c>
      <c r="C139" s="7">
        <v>85</v>
      </c>
      <c r="D139" s="7">
        <v>274</v>
      </c>
      <c r="E139" s="7">
        <v>37</v>
      </c>
      <c r="F139" s="7">
        <v>84</v>
      </c>
      <c r="G139" s="7">
        <v>239</v>
      </c>
      <c r="H139" s="7">
        <v>19</v>
      </c>
      <c r="I139" s="7">
        <v>92</v>
      </c>
      <c r="J139" s="7">
        <v>554</v>
      </c>
      <c r="K139" s="7">
        <v>51</v>
      </c>
      <c r="L139" s="7">
        <v>91</v>
      </c>
      <c r="M139" s="47">
        <v>7.29</v>
      </c>
      <c r="N139" s="47">
        <v>7.2949999999999999</v>
      </c>
      <c r="O139" s="47">
        <v>1.8734999999999999</v>
      </c>
      <c r="P139" s="47">
        <v>1.593</v>
      </c>
      <c r="S139" s="46">
        <v>4620</v>
      </c>
      <c r="T139" s="8">
        <f t="shared" si="26"/>
        <v>1.7593297791317593</v>
      </c>
      <c r="U139" s="3"/>
      <c r="AK139" s="106">
        <f t="shared" si="27"/>
        <v>270.86666666666667</v>
      </c>
    </row>
    <row r="140" spans="1:37" x14ac:dyDescent="0.2">
      <c r="A140" s="21" t="s">
        <v>26</v>
      </c>
      <c r="B140" s="7">
        <v>1750</v>
      </c>
      <c r="C140" s="7">
        <v>58</v>
      </c>
      <c r="D140" s="7">
        <v>295</v>
      </c>
      <c r="E140" s="7">
        <v>28</v>
      </c>
      <c r="F140" s="7">
        <v>90</v>
      </c>
      <c r="G140" s="7">
        <v>295</v>
      </c>
      <c r="H140" s="7">
        <v>20</v>
      </c>
      <c r="I140" s="7">
        <v>93</v>
      </c>
      <c r="J140" s="7">
        <v>835</v>
      </c>
      <c r="K140" s="7">
        <v>89</v>
      </c>
      <c r="L140" s="7">
        <v>89</v>
      </c>
      <c r="M140" s="47"/>
      <c r="N140" s="47"/>
      <c r="O140" s="47"/>
      <c r="P140" s="47"/>
      <c r="S140" s="46">
        <v>4812</v>
      </c>
      <c r="T140" s="8">
        <f t="shared" si="26"/>
        <v>2.7497142857142856</v>
      </c>
      <c r="U140" s="3"/>
      <c r="AK140" s="106">
        <f t="shared" si="27"/>
        <v>228.13333333333335</v>
      </c>
    </row>
    <row r="141" spans="1:37" x14ac:dyDescent="0.2">
      <c r="A141" s="21" t="s">
        <v>27</v>
      </c>
      <c r="B141" s="7">
        <v>2044</v>
      </c>
      <c r="C141" s="7">
        <v>66</v>
      </c>
      <c r="D141" s="7">
        <v>238</v>
      </c>
      <c r="E141" s="7">
        <v>16</v>
      </c>
      <c r="F141" s="7">
        <v>93</v>
      </c>
      <c r="G141" s="7">
        <v>212</v>
      </c>
      <c r="H141" s="7">
        <v>11</v>
      </c>
      <c r="I141" s="7">
        <v>95</v>
      </c>
      <c r="J141" s="7">
        <v>607</v>
      </c>
      <c r="K141" s="7">
        <v>27</v>
      </c>
      <c r="L141" s="7">
        <v>95</v>
      </c>
      <c r="M141" s="47">
        <v>7.22</v>
      </c>
      <c r="N141" s="47">
        <v>7.24</v>
      </c>
      <c r="O141" s="47">
        <v>1.71</v>
      </c>
      <c r="P141" s="47">
        <v>2.012</v>
      </c>
      <c r="S141" s="46">
        <v>5993</v>
      </c>
      <c r="T141" s="8">
        <f t="shared" si="26"/>
        <v>2.9319960861056753</v>
      </c>
      <c r="U141" s="3"/>
      <c r="AK141" s="106">
        <f t="shared" si="27"/>
        <v>186.56</v>
      </c>
    </row>
    <row r="142" spans="1:37" x14ac:dyDescent="0.2">
      <c r="A142" s="21" t="s">
        <v>28</v>
      </c>
      <c r="B142" s="7">
        <v>2405</v>
      </c>
      <c r="C142" s="7">
        <v>78</v>
      </c>
      <c r="D142" s="7">
        <v>491</v>
      </c>
      <c r="E142" s="7">
        <v>31</v>
      </c>
      <c r="F142" s="7">
        <v>92</v>
      </c>
      <c r="G142" s="7">
        <v>317</v>
      </c>
      <c r="H142" s="7">
        <v>14</v>
      </c>
      <c r="I142" s="7">
        <v>95</v>
      </c>
      <c r="J142" s="7">
        <v>950</v>
      </c>
      <c r="K142" s="7">
        <v>106</v>
      </c>
      <c r="L142" s="7">
        <v>89</v>
      </c>
      <c r="M142" s="47">
        <v>7.2</v>
      </c>
      <c r="N142" s="47">
        <v>7.19</v>
      </c>
      <c r="O142" s="47">
        <v>2.2799999999999998</v>
      </c>
      <c r="P142" s="47">
        <v>1.84</v>
      </c>
      <c r="S142" s="46">
        <v>4705</v>
      </c>
      <c r="T142" s="8">
        <f t="shared" si="26"/>
        <v>1.9563409563409564</v>
      </c>
      <c r="U142" s="3"/>
      <c r="AK142" s="106">
        <f t="shared" si="27"/>
        <v>329.68000000000006</v>
      </c>
    </row>
    <row r="143" spans="1:37" x14ac:dyDescent="0.2">
      <c r="A143" s="21" t="s">
        <v>29</v>
      </c>
      <c r="B143" s="7">
        <v>1490</v>
      </c>
      <c r="C143" s="7">
        <v>50</v>
      </c>
      <c r="D143" s="7">
        <v>298</v>
      </c>
      <c r="E143" s="7">
        <v>23</v>
      </c>
      <c r="F143" s="7">
        <v>92</v>
      </c>
      <c r="G143" s="7">
        <v>291</v>
      </c>
      <c r="H143" s="7">
        <v>14</v>
      </c>
      <c r="I143" s="7">
        <v>95</v>
      </c>
      <c r="J143" s="7">
        <v>746</v>
      </c>
      <c r="K143" s="7">
        <v>59</v>
      </c>
      <c r="L143" s="7">
        <v>92</v>
      </c>
      <c r="M143" s="47">
        <v>7.35</v>
      </c>
      <c r="N143" s="47">
        <v>7.33</v>
      </c>
      <c r="O143" s="47">
        <v>1.35</v>
      </c>
      <c r="P143" s="47">
        <v>1.6</v>
      </c>
      <c r="S143" s="46">
        <v>4601</v>
      </c>
      <c r="T143" s="8">
        <f t="shared" si="26"/>
        <v>3.0879194630872484</v>
      </c>
      <c r="U143" s="3"/>
      <c r="AK143" s="106">
        <f t="shared" si="27"/>
        <v>194</v>
      </c>
    </row>
    <row r="144" spans="1:37" x14ac:dyDescent="0.2">
      <c r="A144" s="21" t="s">
        <v>30</v>
      </c>
      <c r="B144" s="7">
        <v>1839</v>
      </c>
      <c r="C144" s="7">
        <v>59</v>
      </c>
      <c r="D144" s="7">
        <v>249</v>
      </c>
      <c r="E144" s="7">
        <v>20</v>
      </c>
      <c r="F144" s="7">
        <v>89</v>
      </c>
      <c r="G144" s="7">
        <v>300</v>
      </c>
      <c r="H144" s="7">
        <v>20</v>
      </c>
      <c r="I144" s="7">
        <v>93</v>
      </c>
      <c r="J144" s="7">
        <v>734</v>
      </c>
      <c r="K144" s="7">
        <v>71</v>
      </c>
      <c r="L144" s="7">
        <v>90</v>
      </c>
      <c r="M144" s="47">
        <v>7.36</v>
      </c>
      <c r="N144" s="47">
        <v>7.25</v>
      </c>
      <c r="O144" s="47">
        <v>1.097</v>
      </c>
      <c r="P144" s="47">
        <v>1.2350000000000001</v>
      </c>
      <c r="S144" s="46">
        <v>4068</v>
      </c>
      <c r="T144" s="8">
        <f t="shared" si="26"/>
        <v>2.2120717781402934</v>
      </c>
      <c r="U144" s="3"/>
      <c r="AK144" s="106">
        <f t="shared" si="27"/>
        <v>236</v>
      </c>
    </row>
    <row r="145" spans="1:37" x14ac:dyDescent="0.2">
      <c r="A145" s="21" t="s">
        <v>31</v>
      </c>
      <c r="B145" s="7">
        <v>1723</v>
      </c>
      <c r="C145" s="7">
        <v>57</v>
      </c>
      <c r="D145" s="7">
        <v>318</v>
      </c>
      <c r="E145" s="7">
        <v>25</v>
      </c>
      <c r="F145" s="7">
        <v>91</v>
      </c>
      <c r="G145" s="7">
        <v>288</v>
      </c>
      <c r="H145" s="7">
        <v>17</v>
      </c>
      <c r="I145" s="7">
        <v>94</v>
      </c>
      <c r="J145" s="7">
        <v>696</v>
      </c>
      <c r="K145" s="7">
        <v>75</v>
      </c>
      <c r="L145" s="7">
        <v>89</v>
      </c>
      <c r="M145" s="47">
        <v>7.33</v>
      </c>
      <c r="N145" s="47">
        <v>7.26</v>
      </c>
      <c r="O145" s="47">
        <v>1.079</v>
      </c>
      <c r="P145" s="47">
        <v>1.194</v>
      </c>
      <c r="S145" s="46">
        <v>5277</v>
      </c>
      <c r="T145" s="8">
        <f t="shared" si="26"/>
        <v>3.0626813697040047</v>
      </c>
      <c r="U145" s="3"/>
      <c r="AK145" s="106">
        <f t="shared" si="27"/>
        <v>218.88000000000002</v>
      </c>
    </row>
    <row r="146" spans="1:37" ht="13.5" thickBot="1" x14ac:dyDescent="0.25">
      <c r="A146" s="21" t="s">
        <v>32</v>
      </c>
      <c r="B146" s="7">
        <v>1998</v>
      </c>
      <c r="C146" s="7">
        <v>64</v>
      </c>
      <c r="D146" s="7">
        <v>296</v>
      </c>
      <c r="E146" s="7">
        <v>35</v>
      </c>
      <c r="F146" s="7">
        <v>89</v>
      </c>
      <c r="G146" s="7">
        <v>290</v>
      </c>
      <c r="H146" s="7">
        <v>23</v>
      </c>
      <c r="I146" s="7">
        <v>92</v>
      </c>
      <c r="J146" s="7">
        <v>756</v>
      </c>
      <c r="K146" s="7">
        <v>89</v>
      </c>
      <c r="L146" s="7">
        <v>87</v>
      </c>
      <c r="M146" s="47">
        <v>7.37</v>
      </c>
      <c r="N146" s="47">
        <v>7.32</v>
      </c>
      <c r="O146" s="47">
        <v>1.26</v>
      </c>
      <c r="P146" s="47">
        <v>1.2949999999999999</v>
      </c>
      <c r="S146" s="46">
        <v>4835</v>
      </c>
      <c r="T146" s="8">
        <f t="shared" si="26"/>
        <v>2.4199199199199199</v>
      </c>
      <c r="U146" s="3"/>
      <c r="AK146" s="106">
        <f t="shared" si="27"/>
        <v>247.46666666666667</v>
      </c>
    </row>
    <row r="147" spans="1:37" ht="13.5" thickTop="1" x14ac:dyDescent="0.2">
      <c r="A147" s="22" t="s">
        <v>64</v>
      </c>
      <c r="B147" s="10">
        <f t="shared" ref="B147:P147" si="28">SUM(B135:B146)</f>
        <v>24270</v>
      </c>
      <c r="C147" s="10">
        <f t="shared" si="28"/>
        <v>794</v>
      </c>
      <c r="D147" s="10">
        <f t="shared" si="28"/>
        <v>3535</v>
      </c>
      <c r="E147" s="10">
        <f>SUM(E135:E146)</f>
        <v>344</v>
      </c>
      <c r="F147" s="10">
        <f>SUM(F135:F146)</f>
        <v>1069</v>
      </c>
      <c r="G147" s="10">
        <f>SUM(G135:G146)</f>
        <v>3337</v>
      </c>
      <c r="H147" s="10">
        <f>SUM(H135:H146)</f>
        <v>226</v>
      </c>
      <c r="I147" s="10">
        <f>SUM(I135:I146)</f>
        <v>1116</v>
      </c>
      <c r="J147" s="10">
        <f t="shared" si="28"/>
        <v>8729</v>
      </c>
      <c r="K147" s="10">
        <f>SUM(K135:K146)</f>
        <v>913</v>
      </c>
      <c r="L147" s="10">
        <f>SUM(L135:L146)</f>
        <v>1072</v>
      </c>
      <c r="M147" s="41">
        <f t="shared" si="28"/>
        <v>80.430000000000007</v>
      </c>
      <c r="N147" s="41">
        <f t="shared" si="28"/>
        <v>80.045000000000016</v>
      </c>
      <c r="O147" s="41">
        <f t="shared" si="28"/>
        <v>17.281499999999998</v>
      </c>
      <c r="P147" s="41">
        <f t="shared" si="28"/>
        <v>17.619</v>
      </c>
      <c r="S147" s="10">
        <f>SUM(S135:S146)</f>
        <v>56119</v>
      </c>
      <c r="T147" s="41">
        <f>SUM(T135:T146)</f>
        <v>28.571936254334911</v>
      </c>
      <c r="U147" s="33"/>
      <c r="AK147" s="107"/>
    </row>
    <row r="148" spans="1:37" ht="13.5" thickBot="1" x14ac:dyDescent="0.25">
      <c r="A148" s="23" t="s">
        <v>65</v>
      </c>
      <c r="B148" s="13">
        <f>AVERAGE(B135:B146)</f>
        <v>2022.5</v>
      </c>
      <c r="C148" s="13">
        <f t="shared" ref="C148:J148" si="29">AVERAGE(C135:C146)</f>
        <v>66.166666666666671</v>
      </c>
      <c r="D148" s="13">
        <f t="shared" si="29"/>
        <v>294.58333333333331</v>
      </c>
      <c r="E148" s="13">
        <f>AVERAGE(E135:E146)</f>
        <v>28.666666666666668</v>
      </c>
      <c r="F148" s="13">
        <f>AVERAGE(F135:F146)</f>
        <v>89.083333333333329</v>
      </c>
      <c r="G148" s="13">
        <f>AVERAGE(G135:G146)</f>
        <v>278.08333333333331</v>
      </c>
      <c r="H148" s="13">
        <f>AVERAGE(H135:H146)</f>
        <v>18.833333333333332</v>
      </c>
      <c r="I148" s="13">
        <f>AVERAGE(I135:I146)</f>
        <v>93</v>
      </c>
      <c r="J148" s="13">
        <f t="shared" si="29"/>
        <v>727.41666666666663</v>
      </c>
      <c r="K148" s="13">
        <f>AVERAGE(K135:K146)</f>
        <v>76.083333333333329</v>
      </c>
      <c r="L148" s="13">
        <f>AVERAGE(L135:L146)</f>
        <v>89.333333333333329</v>
      </c>
      <c r="M148" s="42">
        <f t="shared" ref="M148:T148" si="30">AVERAGE(M135:M146)</f>
        <v>7.3118181818181824</v>
      </c>
      <c r="N148" s="42">
        <f t="shared" si="30"/>
        <v>7.2768181818181832</v>
      </c>
      <c r="O148" s="42">
        <f t="shared" si="30"/>
        <v>1.5710454545454544</v>
      </c>
      <c r="P148" s="42">
        <f t="shared" si="30"/>
        <v>1.6017272727272727</v>
      </c>
      <c r="S148" s="13">
        <f t="shared" si="30"/>
        <v>4676.583333333333</v>
      </c>
      <c r="T148" s="42">
        <f t="shared" si="30"/>
        <v>2.3809946878612425</v>
      </c>
      <c r="U148" s="33"/>
      <c r="AK148" s="108">
        <f>AVERAGE(AK135:AK146)</f>
        <v>243.82666666666671</v>
      </c>
    </row>
    <row r="149" spans="1:37" ht="13.5" thickTop="1" x14ac:dyDescent="0.2"/>
    <row r="150" spans="1:37" ht="13.5" thickBot="1" x14ac:dyDescent="0.25"/>
    <row r="151" spans="1:37" ht="13.5" thickTop="1" x14ac:dyDescent="0.2">
      <c r="A151" s="65" t="s">
        <v>5</v>
      </c>
      <c r="B151" s="25" t="s">
        <v>6</v>
      </c>
      <c r="C151" s="25" t="s">
        <v>6</v>
      </c>
      <c r="D151" s="25" t="s">
        <v>7</v>
      </c>
      <c r="E151" s="25" t="s">
        <v>8</v>
      </c>
      <c r="F151" s="48" t="s">
        <v>2</v>
      </c>
      <c r="G151" s="25" t="s">
        <v>9</v>
      </c>
      <c r="H151" s="25" t="s">
        <v>10</v>
      </c>
      <c r="I151" s="48" t="s">
        <v>3</v>
      </c>
      <c r="J151" s="25" t="s">
        <v>11</v>
      </c>
      <c r="K151" s="25" t="s">
        <v>12</v>
      </c>
      <c r="L151" s="48" t="s">
        <v>13</v>
      </c>
      <c r="M151" s="43" t="s">
        <v>55</v>
      </c>
      <c r="N151" s="43" t="s">
        <v>56</v>
      </c>
      <c r="O151" s="43" t="s">
        <v>57</v>
      </c>
      <c r="P151" s="43" t="s">
        <v>58</v>
      </c>
      <c r="S151" s="26" t="s">
        <v>47</v>
      </c>
      <c r="T151" s="26" t="s">
        <v>14</v>
      </c>
      <c r="U151" s="67"/>
      <c r="AK151" s="69" t="s">
        <v>149</v>
      </c>
    </row>
    <row r="152" spans="1:37" ht="13.5" thickBot="1" x14ac:dyDescent="0.25">
      <c r="A152" s="56" t="s">
        <v>66</v>
      </c>
      <c r="B152" s="28" t="s">
        <v>16</v>
      </c>
      <c r="C152" s="29" t="s">
        <v>17</v>
      </c>
      <c r="D152" s="28" t="s">
        <v>41</v>
      </c>
      <c r="E152" s="28" t="s">
        <v>41</v>
      </c>
      <c r="F152" s="49" t="s">
        <v>60</v>
      </c>
      <c r="G152" s="28" t="s">
        <v>41</v>
      </c>
      <c r="H152" s="28" t="s">
        <v>41</v>
      </c>
      <c r="I152" s="49" t="s">
        <v>60</v>
      </c>
      <c r="J152" s="28" t="s">
        <v>41</v>
      </c>
      <c r="K152" s="28" t="s">
        <v>41</v>
      </c>
      <c r="L152" s="49" t="s">
        <v>60</v>
      </c>
      <c r="M152" s="44"/>
      <c r="N152" s="44"/>
      <c r="O152" s="44"/>
      <c r="P152" s="44"/>
      <c r="S152" s="29" t="s">
        <v>49</v>
      </c>
      <c r="T152" s="29" t="s">
        <v>20</v>
      </c>
      <c r="U152" s="68"/>
      <c r="AK152" s="73" t="s">
        <v>150</v>
      </c>
    </row>
    <row r="153" spans="1:37" ht="13.5" thickTop="1" x14ac:dyDescent="0.2">
      <c r="A153" s="21" t="s">
        <v>21</v>
      </c>
      <c r="B153" s="7">
        <v>1359</v>
      </c>
      <c r="C153" s="7">
        <v>44</v>
      </c>
      <c r="D153" s="7">
        <v>280</v>
      </c>
      <c r="E153" s="7">
        <v>22</v>
      </c>
      <c r="F153" s="7">
        <v>92</v>
      </c>
      <c r="G153" s="7">
        <v>276</v>
      </c>
      <c r="H153" s="7">
        <v>19</v>
      </c>
      <c r="I153" s="7">
        <v>93</v>
      </c>
      <c r="J153" s="7">
        <v>584</v>
      </c>
      <c r="K153" s="7">
        <v>74</v>
      </c>
      <c r="L153" s="7">
        <v>86</v>
      </c>
      <c r="M153" s="47">
        <v>7.31</v>
      </c>
      <c r="N153" s="47">
        <v>7.26</v>
      </c>
      <c r="O153" s="47">
        <v>1.272</v>
      </c>
      <c r="P153" s="47">
        <v>1.36</v>
      </c>
      <c r="S153" s="46">
        <v>4888</v>
      </c>
      <c r="T153" s="8">
        <f t="shared" ref="T153:T164" si="31">S153/B153</f>
        <v>3.5967623252391463</v>
      </c>
      <c r="U153" s="3"/>
      <c r="AK153" s="106">
        <f>(0.8*C153*G153)/60</f>
        <v>161.92000000000002</v>
      </c>
    </row>
    <row r="154" spans="1:37" x14ac:dyDescent="0.2">
      <c r="A154" s="21" t="s">
        <v>22</v>
      </c>
      <c r="B154" s="7">
        <v>1551</v>
      </c>
      <c r="C154" s="7">
        <v>55</v>
      </c>
      <c r="D154" s="7">
        <v>353</v>
      </c>
      <c r="E154" s="7">
        <v>42</v>
      </c>
      <c r="F154" s="7">
        <v>87</v>
      </c>
      <c r="G154" s="7">
        <v>304</v>
      </c>
      <c r="H154" s="7">
        <v>21</v>
      </c>
      <c r="I154" s="7">
        <v>93</v>
      </c>
      <c r="J154" s="7">
        <v>870</v>
      </c>
      <c r="K154" s="7">
        <v>112</v>
      </c>
      <c r="L154" s="7">
        <v>87</v>
      </c>
      <c r="M154" s="47">
        <v>7.31</v>
      </c>
      <c r="N154" s="47">
        <v>7.2</v>
      </c>
      <c r="O154" s="47">
        <v>2.11</v>
      </c>
      <c r="P154" s="47">
        <v>2.1800000000000002</v>
      </c>
      <c r="S154" s="46">
        <v>5108</v>
      </c>
      <c r="T154" s="8">
        <f t="shared" si="31"/>
        <v>3.2933591231463573</v>
      </c>
      <c r="U154" s="3"/>
      <c r="AK154" s="106">
        <f t="shared" ref="AK154:AK164" si="32">(0.8*C154*G154)/60</f>
        <v>222.93333333333334</v>
      </c>
    </row>
    <row r="155" spans="1:37" x14ac:dyDescent="0.2">
      <c r="A155" s="21" t="s">
        <v>37</v>
      </c>
      <c r="B155" s="7">
        <v>1692</v>
      </c>
      <c r="C155" s="7">
        <v>55</v>
      </c>
      <c r="D155" s="7">
        <v>341</v>
      </c>
      <c r="E155" s="7">
        <v>40</v>
      </c>
      <c r="F155" s="7">
        <v>88</v>
      </c>
      <c r="G155" s="7">
        <v>290</v>
      </c>
      <c r="H155" s="7">
        <v>16</v>
      </c>
      <c r="I155" s="7">
        <v>94</v>
      </c>
      <c r="J155" s="7">
        <v>889</v>
      </c>
      <c r="K155" s="7">
        <v>89</v>
      </c>
      <c r="L155" s="7">
        <v>90</v>
      </c>
      <c r="M155" s="47">
        <v>7.2</v>
      </c>
      <c r="N155" s="47">
        <v>7.2</v>
      </c>
      <c r="O155" s="47">
        <v>2.08</v>
      </c>
      <c r="P155" s="47">
        <v>2.75</v>
      </c>
      <c r="S155" s="46">
        <v>5210</v>
      </c>
      <c r="T155" s="8">
        <f t="shared" si="31"/>
        <v>3.0791962174940899</v>
      </c>
      <c r="U155" s="3"/>
      <c r="AK155" s="106">
        <f t="shared" si="32"/>
        <v>212.66666666666666</v>
      </c>
    </row>
    <row r="156" spans="1:37" x14ac:dyDescent="0.2">
      <c r="A156" s="21" t="s">
        <v>24</v>
      </c>
      <c r="B156" s="7">
        <v>1691</v>
      </c>
      <c r="C156" s="7">
        <v>54</v>
      </c>
      <c r="D156" s="7">
        <v>382</v>
      </c>
      <c r="E156" s="7">
        <v>35</v>
      </c>
      <c r="F156" s="7">
        <v>91</v>
      </c>
      <c r="G156" s="7">
        <v>338</v>
      </c>
      <c r="H156" s="7">
        <v>20</v>
      </c>
      <c r="I156" s="7">
        <v>94</v>
      </c>
      <c r="J156" s="7">
        <v>1234</v>
      </c>
      <c r="K156" s="7">
        <v>101</v>
      </c>
      <c r="L156" s="7">
        <v>92</v>
      </c>
      <c r="M156" s="47">
        <v>7.1</v>
      </c>
      <c r="N156" s="47">
        <v>7.1</v>
      </c>
      <c r="O156" s="47">
        <v>2.16</v>
      </c>
      <c r="P156" s="47">
        <v>2.66</v>
      </c>
      <c r="S156" s="46">
        <v>4843</v>
      </c>
      <c r="T156" s="8">
        <f t="shared" si="31"/>
        <v>2.8639858072146658</v>
      </c>
      <c r="U156" s="3"/>
      <c r="AK156" s="106">
        <f t="shared" si="32"/>
        <v>243.36</v>
      </c>
    </row>
    <row r="157" spans="1:37" x14ac:dyDescent="0.2">
      <c r="A157" s="21" t="s">
        <v>25</v>
      </c>
      <c r="B157" s="7">
        <v>2107</v>
      </c>
      <c r="C157" s="7">
        <v>68</v>
      </c>
      <c r="D157" s="7">
        <v>275</v>
      </c>
      <c r="E157" s="7">
        <v>88</v>
      </c>
      <c r="F157" s="7">
        <v>65</v>
      </c>
      <c r="G157" s="7">
        <v>292</v>
      </c>
      <c r="H157" s="7">
        <v>18</v>
      </c>
      <c r="I157" s="7">
        <v>95</v>
      </c>
      <c r="J157" s="7">
        <v>889</v>
      </c>
      <c r="K157" s="7">
        <v>169</v>
      </c>
      <c r="L157" s="7">
        <v>78</v>
      </c>
      <c r="M157" s="47">
        <v>7.2</v>
      </c>
      <c r="N157" s="47">
        <v>7.2</v>
      </c>
      <c r="O157" s="47">
        <v>2.12</v>
      </c>
      <c r="P157" s="47">
        <v>2.21</v>
      </c>
      <c r="S157" s="46">
        <v>5205</v>
      </c>
      <c r="T157" s="8">
        <f t="shared" si="31"/>
        <v>2.4703369719981016</v>
      </c>
      <c r="U157" s="3"/>
      <c r="AK157" s="106">
        <f t="shared" si="32"/>
        <v>264.74666666666667</v>
      </c>
    </row>
    <row r="158" spans="1:37" x14ac:dyDescent="0.2">
      <c r="A158" s="21" t="s">
        <v>26</v>
      </c>
      <c r="B158" s="7">
        <v>2228</v>
      </c>
      <c r="C158" s="7">
        <v>74</v>
      </c>
      <c r="D158" s="7">
        <v>325</v>
      </c>
      <c r="E158" s="7">
        <v>54</v>
      </c>
      <c r="F158" s="7">
        <v>83</v>
      </c>
      <c r="G158" s="7">
        <v>447</v>
      </c>
      <c r="H158" s="7">
        <v>12</v>
      </c>
      <c r="I158" s="7">
        <v>97</v>
      </c>
      <c r="J158" s="7">
        <v>998</v>
      </c>
      <c r="K158" s="7">
        <v>60</v>
      </c>
      <c r="L158" s="7">
        <v>94</v>
      </c>
      <c r="M158" s="47">
        <v>7.7</v>
      </c>
      <c r="N158" s="47">
        <v>7.6</v>
      </c>
      <c r="O158" s="47">
        <v>1.95</v>
      </c>
      <c r="P158" s="47">
        <v>1.5</v>
      </c>
      <c r="S158" s="46">
        <v>5279</v>
      </c>
      <c r="T158" s="8">
        <f t="shared" si="31"/>
        <v>2.3693895870736088</v>
      </c>
      <c r="U158" s="3"/>
      <c r="AK158" s="106">
        <f t="shared" si="32"/>
        <v>441.04</v>
      </c>
    </row>
    <row r="159" spans="1:37" x14ac:dyDescent="0.2">
      <c r="A159" s="21" t="s">
        <v>27</v>
      </c>
      <c r="B159" s="7">
        <v>2060</v>
      </c>
      <c r="C159" s="7">
        <v>66</v>
      </c>
      <c r="D159" s="7">
        <v>346</v>
      </c>
      <c r="E159" s="7">
        <v>28</v>
      </c>
      <c r="F159" s="7">
        <v>92</v>
      </c>
      <c r="G159" s="7">
        <v>307</v>
      </c>
      <c r="H159" s="7">
        <v>13</v>
      </c>
      <c r="I159" s="7">
        <v>96</v>
      </c>
      <c r="J159" s="7">
        <v>883</v>
      </c>
      <c r="K159" s="7">
        <v>40</v>
      </c>
      <c r="L159" s="7">
        <v>96</v>
      </c>
      <c r="M159" s="47">
        <v>7.7</v>
      </c>
      <c r="N159" s="47">
        <v>7.6</v>
      </c>
      <c r="O159" s="47">
        <v>2.13</v>
      </c>
      <c r="P159" s="47">
        <v>1.8</v>
      </c>
      <c r="S159" s="46">
        <v>5322</v>
      </c>
      <c r="T159" s="8">
        <f t="shared" si="31"/>
        <v>2.5834951456310677</v>
      </c>
      <c r="U159" s="3"/>
      <c r="AK159" s="106">
        <f t="shared" si="32"/>
        <v>270.16000000000003</v>
      </c>
    </row>
    <row r="160" spans="1:37" x14ac:dyDescent="0.2">
      <c r="A160" s="21" t="s">
        <v>28</v>
      </c>
      <c r="B160" s="7">
        <v>1952</v>
      </c>
      <c r="C160" s="7">
        <v>63</v>
      </c>
      <c r="D160" s="7">
        <v>274</v>
      </c>
      <c r="E160" s="7">
        <v>26</v>
      </c>
      <c r="F160" s="7">
        <v>88</v>
      </c>
      <c r="G160" s="7">
        <v>248</v>
      </c>
      <c r="H160" s="7">
        <v>17</v>
      </c>
      <c r="I160" s="7">
        <v>93</v>
      </c>
      <c r="J160" s="7">
        <v>624</v>
      </c>
      <c r="K160" s="7">
        <v>77</v>
      </c>
      <c r="L160" s="7">
        <v>88</v>
      </c>
      <c r="M160" s="47">
        <v>8.1</v>
      </c>
      <c r="N160" s="47">
        <v>7.9</v>
      </c>
      <c r="O160" s="47">
        <v>2.04</v>
      </c>
      <c r="P160" s="47">
        <v>1.5</v>
      </c>
      <c r="S160" s="46">
        <v>5124</v>
      </c>
      <c r="T160" s="8">
        <f t="shared" si="31"/>
        <v>2.625</v>
      </c>
      <c r="U160" s="3"/>
      <c r="AK160" s="106">
        <f t="shared" si="32"/>
        <v>208.32000000000002</v>
      </c>
    </row>
    <row r="161" spans="1:37" x14ac:dyDescent="0.2">
      <c r="A161" s="21" t="s">
        <v>29</v>
      </c>
      <c r="B161" s="7">
        <v>1922</v>
      </c>
      <c r="C161" s="7">
        <v>64</v>
      </c>
      <c r="D161" s="7">
        <v>182</v>
      </c>
      <c r="E161" s="7">
        <v>21</v>
      </c>
      <c r="F161" s="7">
        <v>82</v>
      </c>
      <c r="G161" s="7">
        <v>527</v>
      </c>
      <c r="H161" s="7">
        <v>6</v>
      </c>
      <c r="I161" s="7">
        <v>99</v>
      </c>
      <c r="J161" s="7">
        <v>959</v>
      </c>
      <c r="K161" s="7">
        <v>38</v>
      </c>
      <c r="L161" s="7">
        <v>96</v>
      </c>
      <c r="M161" s="47">
        <v>7.8</v>
      </c>
      <c r="N161" s="47">
        <v>8.1</v>
      </c>
      <c r="O161" s="47">
        <v>1.98</v>
      </c>
      <c r="P161" s="47">
        <v>1.7</v>
      </c>
      <c r="S161" s="46">
        <v>3703</v>
      </c>
      <c r="T161" s="8">
        <f t="shared" si="31"/>
        <v>1.9266389177939647</v>
      </c>
      <c r="U161" s="3"/>
      <c r="AK161" s="106">
        <f t="shared" si="32"/>
        <v>449.70666666666671</v>
      </c>
    </row>
    <row r="162" spans="1:37" x14ac:dyDescent="0.2">
      <c r="A162" s="21" t="s">
        <v>30</v>
      </c>
      <c r="B162" s="7">
        <v>1902</v>
      </c>
      <c r="C162" s="7">
        <v>61</v>
      </c>
      <c r="D162" s="7">
        <v>270</v>
      </c>
      <c r="E162" s="7">
        <v>26</v>
      </c>
      <c r="F162" s="7">
        <v>88</v>
      </c>
      <c r="G162" s="7">
        <v>304</v>
      </c>
      <c r="H162" s="7">
        <v>13</v>
      </c>
      <c r="I162" s="7">
        <v>93</v>
      </c>
      <c r="J162" s="7">
        <v>802</v>
      </c>
      <c r="K162" s="7">
        <v>67</v>
      </c>
      <c r="L162" s="7">
        <v>90</v>
      </c>
      <c r="M162" s="47">
        <v>7.8</v>
      </c>
      <c r="N162" s="47">
        <v>8</v>
      </c>
      <c r="O162" s="47">
        <v>1.84</v>
      </c>
      <c r="P162" s="47">
        <v>1.8</v>
      </c>
      <c r="S162" s="46">
        <v>4024</v>
      </c>
      <c r="T162" s="8">
        <f t="shared" si="31"/>
        <v>2.1156677181913777</v>
      </c>
      <c r="U162" s="3"/>
      <c r="AK162" s="106">
        <f t="shared" si="32"/>
        <v>247.25333333333336</v>
      </c>
    </row>
    <row r="163" spans="1:37" x14ac:dyDescent="0.2">
      <c r="A163" s="21" t="s">
        <v>31</v>
      </c>
      <c r="B163" s="7">
        <v>1653</v>
      </c>
      <c r="C163" s="7">
        <v>55</v>
      </c>
      <c r="D163" s="7">
        <v>232</v>
      </c>
      <c r="E163" s="7">
        <v>30</v>
      </c>
      <c r="F163" s="7">
        <v>86</v>
      </c>
      <c r="G163" s="7">
        <v>294</v>
      </c>
      <c r="H163" s="7">
        <v>13</v>
      </c>
      <c r="I163" s="7">
        <v>95</v>
      </c>
      <c r="J163" s="7">
        <v>748</v>
      </c>
      <c r="K163" s="7">
        <v>78</v>
      </c>
      <c r="L163" s="7">
        <v>89</v>
      </c>
      <c r="M163" s="47">
        <v>8.6</v>
      </c>
      <c r="N163" s="47">
        <v>8.1999999999999993</v>
      </c>
      <c r="O163" s="47">
        <v>0.98399999999999999</v>
      </c>
      <c r="P163" s="47">
        <v>0.89</v>
      </c>
      <c r="S163" s="46">
        <v>3798</v>
      </c>
      <c r="T163" s="8">
        <f t="shared" si="31"/>
        <v>2.297640653357532</v>
      </c>
      <c r="U163" s="3"/>
      <c r="AK163" s="106">
        <f t="shared" si="32"/>
        <v>215.6</v>
      </c>
    </row>
    <row r="164" spans="1:37" ht="13.5" thickBot="1" x14ac:dyDescent="0.25">
      <c r="A164" s="21" t="s">
        <v>32</v>
      </c>
      <c r="B164" s="7">
        <v>1974</v>
      </c>
      <c r="C164" s="7">
        <v>64</v>
      </c>
      <c r="D164" s="7">
        <v>271</v>
      </c>
      <c r="E164" s="7">
        <v>28</v>
      </c>
      <c r="F164" s="7">
        <v>89</v>
      </c>
      <c r="G164" s="7">
        <v>286</v>
      </c>
      <c r="H164" s="7">
        <v>18</v>
      </c>
      <c r="I164" s="7">
        <v>93</v>
      </c>
      <c r="J164" s="7">
        <v>832</v>
      </c>
      <c r="K164" s="7">
        <v>78</v>
      </c>
      <c r="L164" s="7">
        <v>90</v>
      </c>
      <c r="M164" s="47">
        <v>7.2</v>
      </c>
      <c r="N164" s="47">
        <v>7.2</v>
      </c>
      <c r="O164" s="47">
        <v>2.19</v>
      </c>
      <c r="P164" s="47">
        <v>1.9</v>
      </c>
      <c r="S164" s="46">
        <v>4036</v>
      </c>
      <c r="T164" s="8">
        <f t="shared" si="31"/>
        <v>2.0445795339412363</v>
      </c>
      <c r="U164" s="3"/>
      <c r="AK164" s="106">
        <f t="shared" si="32"/>
        <v>244.05333333333334</v>
      </c>
    </row>
    <row r="165" spans="1:37" ht="13.5" thickTop="1" x14ac:dyDescent="0.2">
      <c r="A165" s="22" t="s">
        <v>67</v>
      </c>
      <c r="B165" s="10">
        <f t="shared" ref="B165:P165" si="33">SUM(B153:B164)</f>
        <v>22091</v>
      </c>
      <c r="C165" s="10">
        <f t="shared" si="33"/>
        <v>723</v>
      </c>
      <c r="D165" s="10">
        <f t="shared" si="33"/>
        <v>3531</v>
      </c>
      <c r="E165" s="10">
        <f>SUM(E153:E164)</f>
        <v>440</v>
      </c>
      <c r="F165" s="10">
        <f>SUM(F153:F164)</f>
        <v>1031</v>
      </c>
      <c r="G165" s="10">
        <f>SUM(G153:G164)</f>
        <v>3913</v>
      </c>
      <c r="H165" s="10">
        <f>SUM(H153:H164)</f>
        <v>186</v>
      </c>
      <c r="I165" s="10">
        <f>SUM(I153:I164)</f>
        <v>1135</v>
      </c>
      <c r="J165" s="10">
        <f t="shared" si="33"/>
        <v>10312</v>
      </c>
      <c r="K165" s="10">
        <f>SUM(K153:K164)</f>
        <v>983</v>
      </c>
      <c r="L165" s="10">
        <f>SUM(L153:L164)</f>
        <v>1076</v>
      </c>
      <c r="M165" s="41">
        <f t="shared" si="33"/>
        <v>91.02000000000001</v>
      </c>
      <c r="N165" s="41">
        <f t="shared" si="33"/>
        <v>90.56</v>
      </c>
      <c r="O165" s="41">
        <f t="shared" si="33"/>
        <v>22.855999999999998</v>
      </c>
      <c r="P165" s="41">
        <f t="shared" si="33"/>
        <v>22.25</v>
      </c>
      <c r="S165" s="10">
        <f>SUM(S153:S164)</f>
        <v>56540</v>
      </c>
      <c r="T165" s="41">
        <f>SUM(T153:T164)</f>
        <v>31.26605200108115</v>
      </c>
      <c r="U165" s="33"/>
      <c r="AK165" s="107"/>
    </row>
    <row r="166" spans="1:37" ht="13.5" thickBot="1" x14ac:dyDescent="0.25">
      <c r="A166" s="23" t="s">
        <v>68</v>
      </c>
      <c r="B166" s="13">
        <f>AVERAGE(B153:B164)</f>
        <v>1840.9166666666667</v>
      </c>
      <c r="C166" s="13">
        <f t="shared" ref="C166:J166" si="34">AVERAGE(C153:C164)</f>
        <v>60.25</v>
      </c>
      <c r="D166" s="13">
        <f t="shared" si="34"/>
        <v>294.25</v>
      </c>
      <c r="E166" s="13">
        <f>AVERAGE(E153:E164)</f>
        <v>36.666666666666664</v>
      </c>
      <c r="F166" s="13">
        <f>AVERAGE(F153:F164)</f>
        <v>85.916666666666671</v>
      </c>
      <c r="G166" s="13">
        <f>AVERAGE(G153:G164)</f>
        <v>326.08333333333331</v>
      </c>
      <c r="H166" s="13">
        <f>AVERAGE(H153:H164)</f>
        <v>15.5</v>
      </c>
      <c r="I166" s="13">
        <f>AVERAGE(I153:I164)</f>
        <v>94.583333333333329</v>
      </c>
      <c r="J166" s="13">
        <f t="shared" si="34"/>
        <v>859.33333333333337</v>
      </c>
      <c r="K166" s="13">
        <f>AVERAGE(K153:K164)</f>
        <v>81.916666666666671</v>
      </c>
      <c r="L166" s="13">
        <f>AVERAGE(L153:L164)</f>
        <v>89.666666666666671</v>
      </c>
      <c r="M166" s="42">
        <f t="shared" ref="M166:T166" si="35">AVERAGE(M153:M164)</f>
        <v>7.5850000000000009</v>
      </c>
      <c r="N166" s="42">
        <f t="shared" si="35"/>
        <v>7.5466666666666669</v>
      </c>
      <c r="O166" s="42">
        <f t="shared" si="35"/>
        <v>1.9046666666666665</v>
      </c>
      <c r="P166" s="42">
        <f t="shared" si="35"/>
        <v>1.8541666666666667</v>
      </c>
      <c r="S166" s="13">
        <f t="shared" si="35"/>
        <v>4711.666666666667</v>
      </c>
      <c r="T166" s="42">
        <f t="shared" si="35"/>
        <v>2.6055043334234291</v>
      </c>
      <c r="U166" s="33"/>
      <c r="AK166" s="108">
        <f>AVERAGE(AK153:AK164)</f>
        <v>265.1466666666667</v>
      </c>
    </row>
    <row r="167" spans="1:37" ht="13.5" thickTop="1" x14ac:dyDescent="0.2"/>
    <row r="168" spans="1:37" ht="13.5" thickBot="1" x14ac:dyDescent="0.25"/>
    <row r="169" spans="1:37" ht="13.5" thickTop="1" x14ac:dyDescent="0.2">
      <c r="A169" s="65" t="s">
        <v>5</v>
      </c>
      <c r="B169" s="25" t="s">
        <v>6</v>
      </c>
      <c r="C169" s="25" t="s">
        <v>6</v>
      </c>
      <c r="D169" s="25" t="s">
        <v>7</v>
      </c>
      <c r="E169" s="25" t="s">
        <v>8</v>
      </c>
      <c r="F169" s="48" t="s">
        <v>2</v>
      </c>
      <c r="G169" s="25" t="s">
        <v>9</v>
      </c>
      <c r="H169" s="25" t="s">
        <v>10</v>
      </c>
      <c r="I169" s="48" t="s">
        <v>3</v>
      </c>
      <c r="J169" s="25" t="s">
        <v>11</v>
      </c>
      <c r="K169" s="25" t="s">
        <v>12</v>
      </c>
      <c r="L169" s="48" t="s">
        <v>13</v>
      </c>
      <c r="M169" s="43" t="s">
        <v>55</v>
      </c>
      <c r="N169" s="43" t="s">
        <v>56</v>
      </c>
      <c r="O169" s="43" t="s">
        <v>57</v>
      </c>
      <c r="P169" s="43" t="s">
        <v>58</v>
      </c>
      <c r="S169" s="26" t="s">
        <v>47</v>
      </c>
      <c r="T169" s="26" t="s">
        <v>14</v>
      </c>
      <c r="U169" s="67"/>
      <c r="AK169" s="69" t="s">
        <v>149</v>
      </c>
    </row>
    <row r="170" spans="1:37" ht="13.5" thickBot="1" x14ac:dyDescent="0.25">
      <c r="A170" s="56" t="s">
        <v>69</v>
      </c>
      <c r="B170" s="28" t="s">
        <v>16</v>
      </c>
      <c r="C170" s="29" t="s">
        <v>17</v>
      </c>
      <c r="D170" s="28" t="s">
        <v>41</v>
      </c>
      <c r="E170" s="28" t="s">
        <v>41</v>
      </c>
      <c r="F170" s="49" t="s">
        <v>60</v>
      </c>
      <c r="G170" s="28" t="s">
        <v>41</v>
      </c>
      <c r="H170" s="28" t="s">
        <v>41</v>
      </c>
      <c r="I170" s="49" t="s">
        <v>60</v>
      </c>
      <c r="J170" s="28" t="s">
        <v>41</v>
      </c>
      <c r="K170" s="28" t="s">
        <v>41</v>
      </c>
      <c r="L170" s="49" t="s">
        <v>60</v>
      </c>
      <c r="M170" s="44"/>
      <c r="N170" s="44"/>
      <c r="O170" s="44"/>
      <c r="P170" s="44"/>
      <c r="S170" s="29" t="s">
        <v>49</v>
      </c>
      <c r="T170" s="29" t="s">
        <v>20</v>
      </c>
      <c r="U170" s="68"/>
      <c r="AK170" s="73" t="s">
        <v>150</v>
      </c>
    </row>
    <row r="171" spans="1:37" ht="13.5" thickTop="1" x14ac:dyDescent="0.2">
      <c r="A171" s="21" t="s">
        <v>21</v>
      </c>
      <c r="B171" s="7">
        <v>2384</v>
      </c>
      <c r="C171" s="7">
        <v>77</v>
      </c>
      <c r="D171" s="7">
        <v>270</v>
      </c>
      <c r="E171" s="7">
        <v>27</v>
      </c>
      <c r="F171" s="7">
        <v>90</v>
      </c>
      <c r="G171" s="7">
        <v>301</v>
      </c>
      <c r="H171" s="7">
        <v>24</v>
      </c>
      <c r="I171" s="7">
        <v>90</v>
      </c>
      <c r="J171" s="7">
        <v>538</v>
      </c>
      <c r="K171" s="7">
        <v>57</v>
      </c>
      <c r="L171" s="7">
        <v>89</v>
      </c>
      <c r="M171" s="47">
        <v>8.5</v>
      </c>
      <c r="N171" s="47">
        <v>8.3000000000000007</v>
      </c>
      <c r="O171" s="47">
        <v>2.29</v>
      </c>
      <c r="P171" s="47">
        <v>2.2000000000000002</v>
      </c>
      <c r="S171" s="46">
        <v>4117</v>
      </c>
      <c r="T171" s="8">
        <f t="shared" ref="T171:T182" si="36">S171/B171</f>
        <v>1.7269295302013423</v>
      </c>
      <c r="U171" s="3"/>
      <c r="AK171" s="106">
        <f>(0.8*C171*G171)/60</f>
        <v>309.0266666666667</v>
      </c>
    </row>
    <row r="172" spans="1:37" x14ac:dyDescent="0.2">
      <c r="A172" s="21" t="s">
        <v>22</v>
      </c>
      <c r="B172" s="7">
        <v>1871</v>
      </c>
      <c r="C172" s="7">
        <v>67</v>
      </c>
      <c r="D172" s="7">
        <v>230</v>
      </c>
      <c r="E172" s="7">
        <v>26</v>
      </c>
      <c r="F172" s="7">
        <v>88</v>
      </c>
      <c r="G172" s="7">
        <v>299</v>
      </c>
      <c r="H172" s="7">
        <v>15</v>
      </c>
      <c r="I172" s="7">
        <v>95</v>
      </c>
      <c r="J172" s="7">
        <v>764</v>
      </c>
      <c r="K172" s="7">
        <v>68</v>
      </c>
      <c r="L172" s="7">
        <v>91</v>
      </c>
      <c r="M172" s="47">
        <v>7.9</v>
      </c>
      <c r="N172" s="47">
        <v>8.1</v>
      </c>
      <c r="O172" s="47">
        <v>1.91</v>
      </c>
      <c r="P172" s="47">
        <v>1.5</v>
      </c>
      <c r="S172" s="46">
        <v>3641</v>
      </c>
      <c r="T172" s="8">
        <f t="shared" si="36"/>
        <v>1.946018172100481</v>
      </c>
      <c r="U172" s="3"/>
      <c r="AK172" s="106">
        <f t="shared" ref="AK172:AK182" si="37">(0.8*C172*G172)/60</f>
        <v>267.10666666666668</v>
      </c>
    </row>
    <row r="173" spans="1:37" x14ac:dyDescent="0.2">
      <c r="A173" s="21" t="s">
        <v>37</v>
      </c>
      <c r="B173" s="7">
        <v>1543</v>
      </c>
      <c r="C173" s="7">
        <v>50</v>
      </c>
      <c r="D173" s="7">
        <v>287</v>
      </c>
      <c r="E173" s="7">
        <v>33</v>
      </c>
      <c r="F173" s="7">
        <v>88</v>
      </c>
      <c r="G173" s="7">
        <v>319</v>
      </c>
      <c r="H173" s="7">
        <v>19</v>
      </c>
      <c r="I173" s="7">
        <v>93</v>
      </c>
      <c r="J173" s="7">
        <v>791</v>
      </c>
      <c r="K173" s="7">
        <v>66</v>
      </c>
      <c r="L173" s="7">
        <v>90</v>
      </c>
      <c r="M173" s="47">
        <v>7.8</v>
      </c>
      <c r="N173" s="47">
        <v>7.9</v>
      </c>
      <c r="O173" s="47">
        <v>1.93</v>
      </c>
      <c r="P173" s="47">
        <v>1.52</v>
      </c>
      <c r="S173" s="46">
        <v>2804</v>
      </c>
      <c r="T173" s="8">
        <f t="shared" si="36"/>
        <v>1.8172391445236553</v>
      </c>
      <c r="U173" s="3"/>
      <c r="AK173" s="106">
        <f t="shared" si="37"/>
        <v>212.66666666666666</v>
      </c>
    </row>
    <row r="174" spans="1:37" x14ac:dyDescent="0.2">
      <c r="A174" s="21" t="s">
        <v>24</v>
      </c>
      <c r="B174" s="7">
        <v>2603</v>
      </c>
      <c r="C174" s="7">
        <v>87</v>
      </c>
      <c r="D174" s="7">
        <v>304</v>
      </c>
      <c r="E174" s="7">
        <v>19</v>
      </c>
      <c r="F174" s="7">
        <v>93</v>
      </c>
      <c r="G174" s="7">
        <v>333</v>
      </c>
      <c r="H174" s="7">
        <v>14</v>
      </c>
      <c r="I174" s="7">
        <v>96</v>
      </c>
      <c r="J174" s="7">
        <v>739</v>
      </c>
      <c r="K174" s="7">
        <v>64</v>
      </c>
      <c r="L174" s="7">
        <v>91</v>
      </c>
      <c r="M174" s="47">
        <v>7.6</v>
      </c>
      <c r="N174" s="47">
        <v>7.7</v>
      </c>
      <c r="O174" s="47">
        <v>2.09</v>
      </c>
      <c r="P174" s="47">
        <v>2.1</v>
      </c>
      <c r="S174" s="46">
        <v>5834</v>
      </c>
      <c r="T174" s="8">
        <f t="shared" si="36"/>
        <v>2.2412600845178638</v>
      </c>
      <c r="U174" s="3"/>
      <c r="AK174" s="106">
        <f t="shared" si="37"/>
        <v>386.28000000000003</v>
      </c>
    </row>
    <row r="175" spans="1:37" x14ac:dyDescent="0.2">
      <c r="A175" s="21" t="s">
        <v>25</v>
      </c>
      <c r="B175" s="7">
        <v>3672</v>
      </c>
      <c r="C175" s="7">
        <v>122</v>
      </c>
      <c r="D175" s="7">
        <v>409</v>
      </c>
      <c r="E175" s="7">
        <v>16</v>
      </c>
      <c r="F175" s="7">
        <v>95</v>
      </c>
      <c r="G175" s="7">
        <v>242</v>
      </c>
      <c r="H175" s="7">
        <v>10</v>
      </c>
      <c r="I175" s="7">
        <v>95</v>
      </c>
      <c r="J175" s="7">
        <v>685</v>
      </c>
      <c r="K175" s="7">
        <v>59</v>
      </c>
      <c r="L175" s="7">
        <v>90</v>
      </c>
      <c r="M175" s="47">
        <v>7.7</v>
      </c>
      <c r="N175" s="47">
        <v>7.4</v>
      </c>
      <c r="O175" s="47">
        <v>1.42</v>
      </c>
      <c r="P175" s="47">
        <v>1.3</v>
      </c>
      <c r="S175" s="46">
        <v>4780</v>
      </c>
      <c r="T175" s="8">
        <f t="shared" si="36"/>
        <v>1.3017429193899781</v>
      </c>
      <c r="U175" s="3"/>
      <c r="AK175" s="106">
        <f t="shared" si="37"/>
        <v>393.65333333333336</v>
      </c>
    </row>
    <row r="176" spans="1:37" x14ac:dyDescent="0.2">
      <c r="A176" s="21" t="s">
        <v>26</v>
      </c>
      <c r="B176" s="7">
        <v>4127</v>
      </c>
      <c r="C176" s="7">
        <v>133</v>
      </c>
      <c r="D176" s="7">
        <v>344</v>
      </c>
      <c r="E176" s="7">
        <v>20</v>
      </c>
      <c r="F176" s="7">
        <v>94</v>
      </c>
      <c r="G176" s="7">
        <v>357</v>
      </c>
      <c r="H176" s="7">
        <v>14</v>
      </c>
      <c r="I176" s="7">
        <v>96</v>
      </c>
      <c r="J176" s="7">
        <v>894</v>
      </c>
      <c r="K176" s="7">
        <v>51</v>
      </c>
      <c r="L176" s="7">
        <v>94</v>
      </c>
      <c r="M176" s="47">
        <v>7.5</v>
      </c>
      <c r="N176" s="47">
        <v>7.5</v>
      </c>
      <c r="O176" s="47">
        <v>1.83</v>
      </c>
      <c r="P176" s="47">
        <v>2.2000000000000002</v>
      </c>
      <c r="S176" s="46">
        <v>4609</v>
      </c>
      <c r="T176" s="8">
        <f t="shared" si="36"/>
        <v>1.116791858492852</v>
      </c>
      <c r="U176" s="3"/>
      <c r="AK176" s="106">
        <f t="shared" si="37"/>
        <v>633.08000000000004</v>
      </c>
    </row>
    <row r="177" spans="1:37" x14ac:dyDescent="0.2">
      <c r="A177" s="21" t="s">
        <v>27</v>
      </c>
      <c r="B177" s="7">
        <v>4480</v>
      </c>
      <c r="C177" s="7">
        <v>145</v>
      </c>
      <c r="D177" s="7">
        <v>311</v>
      </c>
      <c r="E177" s="7">
        <v>16</v>
      </c>
      <c r="F177" s="7">
        <v>98</v>
      </c>
      <c r="G177" s="7">
        <v>224</v>
      </c>
      <c r="H177" s="7">
        <v>5</v>
      </c>
      <c r="I177" s="7">
        <v>97</v>
      </c>
      <c r="J177" s="7">
        <v>677</v>
      </c>
      <c r="K177" s="7">
        <v>41</v>
      </c>
      <c r="L177" s="7">
        <v>93</v>
      </c>
      <c r="M177" s="47">
        <v>7.5</v>
      </c>
      <c r="N177" s="47">
        <v>7.5</v>
      </c>
      <c r="O177" s="47">
        <v>1.74</v>
      </c>
      <c r="P177" s="47">
        <v>1.4</v>
      </c>
      <c r="S177" s="46">
        <v>5477</v>
      </c>
      <c r="T177" s="8">
        <f t="shared" si="36"/>
        <v>1.2225446428571429</v>
      </c>
      <c r="U177" s="3"/>
      <c r="AK177" s="106">
        <f t="shared" si="37"/>
        <v>433.06666666666666</v>
      </c>
    </row>
    <row r="178" spans="1:37" x14ac:dyDescent="0.2">
      <c r="A178" s="21" t="s">
        <v>28</v>
      </c>
      <c r="B178" s="7">
        <v>3306</v>
      </c>
      <c r="C178" s="7">
        <v>107</v>
      </c>
      <c r="D178" s="7">
        <v>334</v>
      </c>
      <c r="E178" s="7">
        <v>15</v>
      </c>
      <c r="F178" s="7">
        <v>95</v>
      </c>
      <c r="G178" s="7">
        <v>204</v>
      </c>
      <c r="H178" s="7">
        <v>10</v>
      </c>
      <c r="I178" s="7">
        <v>93</v>
      </c>
      <c r="J178" s="7">
        <v>819</v>
      </c>
      <c r="K178" s="7">
        <v>56</v>
      </c>
      <c r="L178" s="7">
        <v>91</v>
      </c>
      <c r="M178" s="47">
        <v>7.6</v>
      </c>
      <c r="N178" s="47">
        <v>7.5</v>
      </c>
      <c r="O178" s="47">
        <v>1.75</v>
      </c>
      <c r="P178" s="47">
        <v>1.5</v>
      </c>
      <c r="S178" s="46">
        <v>5137</v>
      </c>
      <c r="T178" s="8">
        <f t="shared" si="36"/>
        <v>1.5538415003024804</v>
      </c>
      <c r="U178" s="3"/>
      <c r="AK178" s="106">
        <f t="shared" si="37"/>
        <v>291.04000000000002</v>
      </c>
    </row>
    <row r="179" spans="1:37" x14ac:dyDescent="0.2">
      <c r="A179" s="21" t="s">
        <v>29</v>
      </c>
      <c r="B179" s="7">
        <v>2960</v>
      </c>
      <c r="C179" s="7">
        <v>99</v>
      </c>
      <c r="D179" s="7">
        <v>226</v>
      </c>
      <c r="E179" s="7">
        <v>29</v>
      </c>
      <c r="F179" s="7">
        <v>85</v>
      </c>
      <c r="G179" s="7">
        <v>271</v>
      </c>
      <c r="H179" s="7">
        <v>16</v>
      </c>
      <c r="I179" s="7">
        <v>93</v>
      </c>
      <c r="J179" s="7">
        <v>612</v>
      </c>
      <c r="K179" s="7">
        <v>74</v>
      </c>
      <c r="L179" s="7">
        <v>87</v>
      </c>
      <c r="M179" s="47">
        <v>7.9</v>
      </c>
      <c r="N179" s="47">
        <v>7.5</v>
      </c>
      <c r="O179" s="47">
        <v>1.93</v>
      </c>
      <c r="P179" s="47">
        <v>1.8</v>
      </c>
      <c r="S179" s="46">
        <v>5107</v>
      </c>
      <c r="T179" s="8">
        <f t="shared" si="36"/>
        <v>1.7253378378378379</v>
      </c>
      <c r="U179" s="3"/>
      <c r="AK179" s="106">
        <f t="shared" si="37"/>
        <v>357.72</v>
      </c>
    </row>
    <row r="180" spans="1:37" x14ac:dyDescent="0.2">
      <c r="A180" s="21" t="s">
        <v>30</v>
      </c>
      <c r="B180" s="7">
        <v>4801</v>
      </c>
      <c r="C180" s="7">
        <v>155</v>
      </c>
      <c r="D180" s="7">
        <v>229</v>
      </c>
      <c r="E180" s="7">
        <v>22</v>
      </c>
      <c r="F180" s="7">
        <v>93</v>
      </c>
      <c r="G180" s="7">
        <v>248</v>
      </c>
      <c r="H180" s="7">
        <v>15</v>
      </c>
      <c r="I180" s="7">
        <v>93</v>
      </c>
      <c r="J180" s="7">
        <v>496</v>
      </c>
      <c r="K180" s="7">
        <v>56</v>
      </c>
      <c r="L180" s="7">
        <v>88</v>
      </c>
      <c r="M180" s="47">
        <v>7.7</v>
      </c>
      <c r="N180" s="47">
        <v>7.6</v>
      </c>
      <c r="O180" s="47">
        <v>2.35</v>
      </c>
      <c r="P180" s="47">
        <v>1.27</v>
      </c>
      <c r="S180" s="46">
        <v>5788</v>
      </c>
      <c r="T180" s="8">
        <f t="shared" si="36"/>
        <v>1.2055821703811707</v>
      </c>
      <c r="U180" s="3"/>
      <c r="AK180" s="106">
        <f t="shared" si="37"/>
        <v>512.5333333333333</v>
      </c>
    </row>
    <row r="181" spans="1:37" x14ac:dyDescent="0.2">
      <c r="A181" s="21" t="s">
        <v>31</v>
      </c>
      <c r="B181" s="7">
        <v>2095</v>
      </c>
      <c r="C181" s="7">
        <v>70</v>
      </c>
      <c r="D181" s="7">
        <v>233</v>
      </c>
      <c r="E181" s="7">
        <v>35</v>
      </c>
      <c r="F181" s="7">
        <v>85</v>
      </c>
      <c r="G181" s="7">
        <v>282</v>
      </c>
      <c r="H181" s="7">
        <v>13</v>
      </c>
      <c r="I181" s="7">
        <v>95</v>
      </c>
      <c r="J181" s="7">
        <v>753</v>
      </c>
      <c r="K181" s="7">
        <v>95</v>
      </c>
      <c r="L181" s="7">
        <v>84</v>
      </c>
      <c r="M181" s="47">
        <v>7.2</v>
      </c>
      <c r="N181" s="47">
        <v>7.1</v>
      </c>
      <c r="O181" s="47">
        <v>1.98</v>
      </c>
      <c r="P181" s="47">
        <v>1.3</v>
      </c>
      <c r="S181" s="46">
        <v>2433</v>
      </c>
      <c r="T181" s="8">
        <f t="shared" si="36"/>
        <v>1.1613365155131266</v>
      </c>
      <c r="U181" s="3"/>
      <c r="AK181" s="106">
        <f t="shared" si="37"/>
        <v>263.2</v>
      </c>
    </row>
    <row r="182" spans="1:37" ht="13.5" thickBot="1" x14ac:dyDescent="0.25">
      <c r="A182" s="21" t="s">
        <v>32</v>
      </c>
      <c r="B182" s="7">
        <v>3332</v>
      </c>
      <c r="C182" s="7">
        <v>107</v>
      </c>
      <c r="D182" s="7">
        <v>204</v>
      </c>
      <c r="E182" s="7">
        <v>17</v>
      </c>
      <c r="F182" s="7">
        <v>92</v>
      </c>
      <c r="G182" s="7">
        <v>278</v>
      </c>
      <c r="H182" s="7">
        <v>17</v>
      </c>
      <c r="I182" s="7">
        <v>94</v>
      </c>
      <c r="J182" s="7">
        <v>669</v>
      </c>
      <c r="K182" s="7">
        <v>48</v>
      </c>
      <c r="L182" s="7">
        <v>93</v>
      </c>
      <c r="M182" s="47">
        <v>7.5</v>
      </c>
      <c r="N182" s="47">
        <v>6.9</v>
      </c>
      <c r="O182" s="47">
        <v>1.42</v>
      </c>
      <c r="P182" s="47">
        <v>1.4</v>
      </c>
      <c r="S182" s="46">
        <v>5606</v>
      </c>
      <c r="T182" s="8">
        <f t="shared" si="36"/>
        <v>1.6824729891956782</v>
      </c>
      <c r="U182" s="3"/>
      <c r="AK182" s="106">
        <f t="shared" si="37"/>
        <v>396.6133333333334</v>
      </c>
    </row>
    <row r="183" spans="1:37" ht="13.5" thickTop="1" x14ac:dyDescent="0.2">
      <c r="A183" s="22" t="s">
        <v>70</v>
      </c>
      <c r="B183" s="10">
        <f t="shared" ref="B183:P183" si="38">SUM(B171:B182)</f>
        <v>37174</v>
      </c>
      <c r="C183" s="10">
        <f t="shared" si="38"/>
        <v>1219</v>
      </c>
      <c r="D183" s="10">
        <f t="shared" si="38"/>
        <v>3381</v>
      </c>
      <c r="E183" s="10">
        <f>SUM(E171:E182)</f>
        <v>275</v>
      </c>
      <c r="F183" s="10">
        <f>SUM(F171:F182)</f>
        <v>1096</v>
      </c>
      <c r="G183" s="10">
        <f>SUM(G171:G182)</f>
        <v>3358</v>
      </c>
      <c r="H183" s="10">
        <f>SUM(H171:H182)</f>
        <v>172</v>
      </c>
      <c r="I183" s="10">
        <f>SUM(I171:I182)</f>
        <v>1130</v>
      </c>
      <c r="J183" s="10">
        <f t="shared" si="38"/>
        <v>8437</v>
      </c>
      <c r="K183" s="10">
        <f>SUM(K171:K182)</f>
        <v>735</v>
      </c>
      <c r="L183" s="10">
        <f>SUM(L171:L182)</f>
        <v>1081</v>
      </c>
      <c r="M183" s="41">
        <f t="shared" si="38"/>
        <v>92.4</v>
      </c>
      <c r="N183" s="41">
        <f t="shared" si="38"/>
        <v>91</v>
      </c>
      <c r="O183" s="41">
        <f t="shared" si="38"/>
        <v>22.64</v>
      </c>
      <c r="P183" s="41">
        <f t="shared" si="38"/>
        <v>19.490000000000002</v>
      </c>
      <c r="S183" s="10">
        <f>SUM(S171:S182)</f>
        <v>55333</v>
      </c>
      <c r="T183" s="41">
        <f>SUM(T171:T182)</f>
        <v>18.701097365313608</v>
      </c>
      <c r="U183" s="33"/>
      <c r="AK183" s="107"/>
    </row>
    <row r="184" spans="1:37" ht="13.5" thickBot="1" x14ac:dyDescent="0.25">
      <c r="A184" s="23" t="s">
        <v>71</v>
      </c>
      <c r="B184" s="13">
        <f>AVERAGE(B171:B182)</f>
        <v>3097.8333333333335</v>
      </c>
      <c r="C184" s="50">
        <f t="shared" ref="C184:J184" si="39">AVERAGE(C171:C182)</f>
        <v>101.58333333333333</v>
      </c>
      <c r="D184" s="13">
        <f t="shared" si="39"/>
        <v>281.75</v>
      </c>
      <c r="E184" s="13">
        <f>AVERAGE(E171:E182)</f>
        <v>22.916666666666668</v>
      </c>
      <c r="F184" s="13">
        <f>AVERAGE(F171:F182)</f>
        <v>91.333333333333329</v>
      </c>
      <c r="G184" s="13">
        <f>AVERAGE(G171:G182)</f>
        <v>279.83333333333331</v>
      </c>
      <c r="H184" s="13">
        <f>AVERAGE(H171:H182)</f>
        <v>14.333333333333334</v>
      </c>
      <c r="I184" s="13">
        <f>AVERAGE(I171:I182)</f>
        <v>94.166666666666671</v>
      </c>
      <c r="J184" s="13">
        <f t="shared" si="39"/>
        <v>703.08333333333337</v>
      </c>
      <c r="K184" s="13">
        <f>AVERAGE(K171:K182)</f>
        <v>61.25</v>
      </c>
      <c r="L184" s="13">
        <f>AVERAGE(L171:L182)</f>
        <v>90.083333333333329</v>
      </c>
      <c r="M184" s="42">
        <f t="shared" ref="M184:T184" si="40">AVERAGE(M171:M182)</f>
        <v>7.7</v>
      </c>
      <c r="N184" s="42">
        <f t="shared" si="40"/>
        <v>7.583333333333333</v>
      </c>
      <c r="O184" s="42">
        <f t="shared" si="40"/>
        <v>1.8866666666666667</v>
      </c>
      <c r="P184" s="42">
        <f t="shared" si="40"/>
        <v>1.6241666666666668</v>
      </c>
      <c r="S184" s="13">
        <f t="shared" si="40"/>
        <v>4611.083333333333</v>
      </c>
      <c r="T184" s="42">
        <f t="shared" si="40"/>
        <v>1.5584247804428006</v>
      </c>
      <c r="U184" s="33"/>
      <c r="AK184" s="108">
        <f>AVERAGE(AK171:AK182)</f>
        <v>371.33222222222224</v>
      </c>
    </row>
    <row r="185" spans="1:37" ht="13.5" thickTop="1" x14ac:dyDescent="0.2"/>
    <row r="186" spans="1:37" ht="13.5" thickBot="1" x14ac:dyDescent="0.25"/>
    <row r="187" spans="1:37" ht="13.5" thickTop="1" x14ac:dyDescent="0.2">
      <c r="A187" s="65" t="s">
        <v>5</v>
      </c>
      <c r="B187" s="25" t="s">
        <v>6</v>
      </c>
      <c r="C187" s="25" t="s">
        <v>6</v>
      </c>
      <c r="D187" s="25" t="s">
        <v>7</v>
      </c>
      <c r="E187" s="25" t="s">
        <v>8</v>
      </c>
      <c r="F187" s="48" t="s">
        <v>2</v>
      </c>
      <c r="G187" s="25" t="s">
        <v>9</v>
      </c>
      <c r="H187" s="25" t="s">
        <v>10</v>
      </c>
      <c r="I187" s="48" t="s">
        <v>3</v>
      </c>
      <c r="J187" s="25" t="s">
        <v>11</v>
      </c>
      <c r="K187" s="25" t="s">
        <v>12</v>
      </c>
      <c r="L187" s="48" t="s">
        <v>13</v>
      </c>
      <c r="M187" s="43" t="s">
        <v>55</v>
      </c>
      <c r="N187" s="43" t="s">
        <v>56</v>
      </c>
      <c r="O187" s="43" t="s">
        <v>57</v>
      </c>
      <c r="P187" s="43" t="s">
        <v>58</v>
      </c>
      <c r="S187" s="26" t="s">
        <v>47</v>
      </c>
      <c r="T187" s="26" t="s">
        <v>14</v>
      </c>
      <c r="U187" s="67"/>
      <c r="AK187" s="69" t="s">
        <v>149</v>
      </c>
    </row>
    <row r="188" spans="1:37" ht="13.5" thickBot="1" x14ac:dyDescent="0.25">
      <c r="A188" s="56" t="s">
        <v>72</v>
      </c>
      <c r="B188" s="28" t="s">
        <v>16</v>
      </c>
      <c r="C188" s="29" t="s">
        <v>17</v>
      </c>
      <c r="D188" s="28" t="s">
        <v>41</v>
      </c>
      <c r="E188" s="28" t="s">
        <v>41</v>
      </c>
      <c r="F188" s="49" t="s">
        <v>60</v>
      </c>
      <c r="G188" s="28" t="s">
        <v>41</v>
      </c>
      <c r="H188" s="28" t="s">
        <v>41</v>
      </c>
      <c r="I188" s="49" t="s">
        <v>60</v>
      </c>
      <c r="J188" s="28" t="s">
        <v>41</v>
      </c>
      <c r="K188" s="28" t="s">
        <v>41</v>
      </c>
      <c r="L188" s="49" t="s">
        <v>60</v>
      </c>
      <c r="M188" s="44"/>
      <c r="N188" s="44"/>
      <c r="O188" s="44"/>
      <c r="P188" s="44"/>
      <c r="S188" s="29" t="s">
        <v>49</v>
      </c>
      <c r="T188" s="29" t="s">
        <v>20</v>
      </c>
      <c r="U188" s="68"/>
      <c r="AK188" s="73" t="s">
        <v>150</v>
      </c>
    </row>
    <row r="189" spans="1:37" ht="13.5" thickTop="1" x14ac:dyDescent="0.2">
      <c r="A189" s="21" t="s">
        <v>21</v>
      </c>
      <c r="B189" s="7">
        <v>1837</v>
      </c>
      <c r="C189" s="7">
        <v>59</v>
      </c>
      <c r="D189" s="7">
        <v>265</v>
      </c>
      <c r="E189" s="7">
        <v>26</v>
      </c>
      <c r="F189" s="7">
        <v>88</v>
      </c>
      <c r="G189" s="7">
        <v>265</v>
      </c>
      <c r="H189" s="7">
        <v>13</v>
      </c>
      <c r="I189" s="7">
        <v>95</v>
      </c>
      <c r="J189" s="7">
        <v>718</v>
      </c>
      <c r="K189" s="7">
        <v>56</v>
      </c>
      <c r="L189" s="7">
        <v>92</v>
      </c>
      <c r="M189" s="47">
        <v>7.2</v>
      </c>
      <c r="N189" s="47">
        <v>7.3</v>
      </c>
      <c r="O189" s="47">
        <v>2.2799999999999998</v>
      </c>
      <c r="P189" s="47">
        <v>3.31</v>
      </c>
      <c r="S189" s="46">
        <v>5499</v>
      </c>
      <c r="T189" s="8">
        <f t="shared" ref="T189:T200" si="41">S189/B189</f>
        <v>2.9934676102340774</v>
      </c>
      <c r="U189" s="3"/>
      <c r="AK189" s="106">
        <f>(0.8*C189*G189)/60</f>
        <v>208.46666666666667</v>
      </c>
    </row>
    <row r="190" spans="1:37" x14ac:dyDescent="0.2">
      <c r="A190" s="21" t="s">
        <v>22</v>
      </c>
      <c r="B190" s="7">
        <v>2056</v>
      </c>
      <c r="C190" s="7">
        <v>73</v>
      </c>
      <c r="D190" s="7">
        <v>236</v>
      </c>
      <c r="E190" s="7">
        <v>42</v>
      </c>
      <c r="F190" s="7">
        <v>81</v>
      </c>
      <c r="G190" s="7">
        <v>334</v>
      </c>
      <c r="H190" s="7">
        <v>15</v>
      </c>
      <c r="I190" s="7">
        <v>95</v>
      </c>
      <c r="J190" s="7">
        <v>825</v>
      </c>
      <c r="K190" s="7">
        <v>72</v>
      </c>
      <c r="L190" s="7">
        <v>91</v>
      </c>
      <c r="M190" s="47">
        <v>7.8</v>
      </c>
      <c r="N190" s="47">
        <v>7.4</v>
      </c>
      <c r="O190" s="47">
        <v>2.89</v>
      </c>
      <c r="P190" s="47">
        <v>2.67</v>
      </c>
      <c r="S190" s="46">
        <v>4198</v>
      </c>
      <c r="T190" s="8">
        <f t="shared" si="41"/>
        <v>2.0418287937743189</v>
      </c>
      <c r="U190" s="3"/>
      <c r="AK190" s="106">
        <f t="shared" ref="AK190:AK200" si="42">(0.8*C190*G190)/60</f>
        <v>325.09333333333336</v>
      </c>
    </row>
    <row r="191" spans="1:37" x14ac:dyDescent="0.2">
      <c r="A191" s="21" t="s">
        <v>37</v>
      </c>
      <c r="B191" s="7">
        <v>1968</v>
      </c>
      <c r="C191" s="7">
        <v>63</v>
      </c>
      <c r="D191" s="7">
        <v>225</v>
      </c>
      <c r="E191" s="7">
        <v>23</v>
      </c>
      <c r="F191" s="7">
        <v>90</v>
      </c>
      <c r="G191" s="7">
        <v>409</v>
      </c>
      <c r="H191" s="7">
        <v>17</v>
      </c>
      <c r="I191" s="7">
        <v>96</v>
      </c>
      <c r="J191" s="7">
        <v>858</v>
      </c>
      <c r="K191" s="7">
        <v>78</v>
      </c>
      <c r="L191" s="7">
        <v>91</v>
      </c>
      <c r="M191" s="47">
        <v>8</v>
      </c>
      <c r="N191" s="47">
        <v>7.5</v>
      </c>
      <c r="O191" s="47">
        <v>2.89</v>
      </c>
      <c r="P191" s="47">
        <v>1.9</v>
      </c>
      <c r="S191" s="46">
        <v>4839</v>
      </c>
      <c r="T191" s="8">
        <f t="shared" si="41"/>
        <v>2.4588414634146343</v>
      </c>
      <c r="U191" s="3"/>
      <c r="AK191" s="106">
        <f t="shared" si="42"/>
        <v>343.56000000000006</v>
      </c>
    </row>
    <row r="192" spans="1:37" x14ac:dyDescent="0.2">
      <c r="A192" s="21" t="s">
        <v>24</v>
      </c>
      <c r="B192" s="7">
        <v>1845</v>
      </c>
      <c r="C192" s="7">
        <v>62</v>
      </c>
      <c r="D192" s="7">
        <v>207</v>
      </c>
      <c r="E192" s="7">
        <v>43</v>
      </c>
      <c r="F192" s="7">
        <v>72</v>
      </c>
      <c r="G192" s="7">
        <v>339</v>
      </c>
      <c r="H192" s="7">
        <v>38</v>
      </c>
      <c r="I192" s="7">
        <v>86</v>
      </c>
      <c r="J192" s="7">
        <v>718</v>
      </c>
      <c r="K192" s="7">
        <v>127</v>
      </c>
      <c r="L192" s="7">
        <v>79</v>
      </c>
      <c r="M192" s="47">
        <v>7.8</v>
      </c>
      <c r="N192" s="47">
        <v>7.5</v>
      </c>
      <c r="O192" s="47">
        <v>2.23</v>
      </c>
      <c r="P192" s="47">
        <v>1.4</v>
      </c>
      <c r="S192" s="46">
        <v>3804</v>
      </c>
      <c r="T192" s="8">
        <f t="shared" si="41"/>
        <v>2.0617886178861791</v>
      </c>
      <c r="U192" s="3"/>
      <c r="AK192" s="106">
        <f t="shared" si="42"/>
        <v>280.24</v>
      </c>
    </row>
    <row r="193" spans="1:37" x14ac:dyDescent="0.2">
      <c r="A193" s="21" t="s">
        <v>25</v>
      </c>
      <c r="B193" s="7">
        <v>2048</v>
      </c>
      <c r="C193" s="7">
        <v>66</v>
      </c>
      <c r="D193" s="7">
        <v>309</v>
      </c>
      <c r="E193" s="7">
        <v>31</v>
      </c>
      <c r="F193" s="7">
        <v>89</v>
      </c>
      <c r="G193" s="7">
        <v>331</v>
      </c>
      <c r="H193" s="7">
        <v>18</v>
      </c>
      <c r="I193" s="7">
        <v>94</v>
      </c>
      <c r="J193" s="7">
        <v>890</v>
      </c>
      <c r="K193" s="7">
        <v>78</v>
      </c>
      <c r="L193" s="7">
        <v>91</v>
      </c>
      <c r="M193" s="47">
        <v>7.7</v>
      </c>
      <c r="N193" s="47">
        <v>7.5</v>
      </c>
      <c r="O193" s="47">
        <v>2.57</v>
      </c>
      <c r="P193" s="47">
        <v>1.5</v>
      </c>
      <c r="S193" s="46">
        <v>4866</v>
      </c>
      <c r="T193" s="8">
        <f t="shared" si="41"/>
        <v>2.3759765625</v>
      </c>
      <c r="U193" s="3"/>
      <c r="AK193" s="106">
        <f t="shared" si="42"/>
        <v>291.28000000000003</v>
      </c>
    </row>
    <row r="194" spans="1:37" x14ac:dyDescent="0.2">
      <c r="A194" s="21" t="s">
        <v>26</v>
      </c>
      <c r="B194" s="7">
        <v>1875</v>
      </c>
      <c r="C194" s="7">
        <v>63</v>
      </c>
      <c r="D194" s="7">
        <v>296</v>
      </c>
      <c r="E194" s="7">
        <v>31</v>
      </c>
      <c r="F194" s="7">
        <v>89</v>
      </c>
      <c r="G194" s="7">
        <v>290</v>
      </c>
      <c r="H194" s="7">
        <v>14</v>
      </c>
      <c r="I194" s="7">
        <v>95</v>
      </c>
      <c r="J194" s="7">
        <v>828</v>
      </c>
      <c r="K194" s="7">
        <v>57</v>
      </c>
      <c r="L194" s="7">
        <v>93</v>
      </c>
      <c r="M194" s="47">
        <v>7.8</v>
      </c>
      <c r="N194" s="47">
        <v>7.4</v>
      </c>
      <c r="O194" s="47">
        <v>2.5099999999999998</v>
      </c>
      <c r="P194" s="47">
        <v>1.9</v>
      </c>
      <c r="S194" s="46">
        <v>4810</v>
      </c>
      <c r="T194" s="8">
        <f t="shared" si="41"/>
        <v>2.5653333333333332</v>
      </c>
      <c r="U194" s="3"/>
      <c r="AK194" s="106">
        <f t="shared" si="42"/>
        <v>243.60000000000002</v>
      </c>
    </row>
    <row r="195" spans="1:37" x14ac:dyDescent="0.2">
      <c r="A195" s="21" t="s">
        <v>27</v>
      </c>
      <c r="B195" s="7">
        <v>1792</v>
      </c>
      <c r="C195" s="7">
        <v>58</v>
      </c>
      <c r="D195" s="7">
        <v>320</v>
      </c>
      <c r="E195" s="7">
        <v>24</v>
      </c>
      <c r="F195" s="7">
        <v>86</v>
      </c>
      <c r="G195" s="7">
        <v>410</v>
      </c>
      <c r="H195" s="7">
        <v>10</v>
      </c>
      <c r="I195" s="7">
        <v>98</v>
      </c>
      <c r="J195" s="7">
        <v>805</v>
      </c>
      <c r="K195" s="7">
        <v>79</v>
      </c>
      <c r="L195" s="7">
        <v>89</v>
      </c>
      <c r="M195" s="47">
        <v>7.8</v>
      </c>
      <c r="N195" s="47">
        <v>7.9</v>
      </c>
      <c r="O195" s="47">
        <v>2.78</v>
      </c>
      <c r="P195" s="47">
        <v>2.1</v>
      </c>
      <c r="S195" s="46">
        <v>5260</v>
      </c>
      <c r="T195" s="8">
        <f t="shared" si="41"/>
        <v>2.9352678571428572</v>
      </c>
      <c r="U195" s="3"/>
      <c r="AK195" s="106">
        <f t="shared" si="42"/>
        <v>317.06666666666672</v>
      </c>
    </row>
    <row r="196" spans="1:37" x14ac:dyDescent="0.2">
      <c r="A196" s="21" t="s">
        <v>28</v>
      </c>
      <c r="B196" s="7">
        <v>2290</v>
      </c>
      <c r="C196" s="7">
        <v>74</v>
      </c>
      <c r="D196" s="7">
        <v>222</v>
      </c>
      <c r="E196" s="7">
        <v>15</v>
      </c>
      <c r="F196" s="7">
        <v>93</v>
      </c>
      <c r="G196" s="7">
        <v>286</v>
      </c>
      <c r="H196" s="7">
        <v>9</v>
      </c>
      <c r="I196" s="7">
        <v>97</v>
      </c>
      <c r="J196" s="7">
        <v>737</v>
      </c>
      <c r="K196" s="7">
        <v>68</v>
      </c>
      <c r="L196" s="7">
        <v>90</v>
      </c>
      <c r="M196" s="47">
        <v>7.5</v>
      </c>
      <c r="N196" s="47">
        <v>7.6</v>
      </c>
      <c r="O196" s="47">
        <v>2.44</v>
      </c>
      <c r="P196" s="47">
        <v>1.8</v>
      </c>
      <c r="S196" s="46">
        <v>5443</v>
      </c>
      <c r="T196" s="8">
        <f t="shared" si="41"/>
        <v>2.3768558951965066</v>
      </c>
      <c r="U196" s="3"/>
      <c r="AK196" s="106">
        <f t="shared" si="42"/>
        <v>282.18666666666667</v>
      </c>
    </row>
    <row r="197" spans="1:37" x14ac:dyDescent="0.2">
      <c r="A197" s="21" t="s">
        <v>29</v>
      </c>
      <c r="B197" s="7">
        <v>1923</v>
      </c>
      <c r="C197" s="7">
        <v>64</v>
      </c>
      <c r="D197" s="7">
        <v>259</v>
      </c>
      <c r="E197" s="7">
        <v>28</v>
      </c>
      <c r="F197" s="7">
        <v>91</v>
      </c>
      <c r="G197" s="7">
        <v>242</v>
      </c>
      <c r="H197" s="7">
        <v>15</v>
      </c>
      <c r="I197" s="7">
        <v>94</v>
      </c>
      <c r="J197" s="7">
        <v>714</v>
      </c>
      <c r="K197" s="7">
        <v>69</v>
      </c>
      <c r="L197" s="7">
        <v>90</v>
      </c>
      <c r="M197" s="47">
        <v>7.4</v>
      </c>
      <c r="N197" s="47">
        <v>7.5</v>
      </c>
      <c r="O197" s="47">
        <v>2.78</v>
      </c>
      <c r="P197" s="47">
        <v>1.7</v>
      </c>
      <c r="S197" s="46">
        <v>5495</v>
      </c>
      <c r="T197" s="8">
        <f t="shared" si="41"/>
        <v>2.8575143005720229</v>
      </c>
      <c r="U197" s="3"/>
      <c r="AK197" s="106">
        <f t="shared" si="42"/>
        <v>206.50666666666669</v>
      </c>
    </row>
    <row r="198" spans="1:37" x14ac:dyDescent="0.2">
      <c r="A198" s="21" t="s">
        <v>30</v>
      </c>
      <c r="B198" s="7">
        <v>2605</v>
      </c>
      <c r="C198" s="7">
        <v>84</v>
      </c>
      <c r="D198" s="7">
        <v>145</v>
      </c>
      <c r="E198" s="7">
        <v>16</v>
      </c>
      <c r="F198" s="7">
        <v>87</v>
      </c>
      <c r="G198" s="7">
        <v>171</v>
      </c>
      <c r="H198" s="7">
        <v>8</v>
      </c>
      <c r="I198" s="7">
        <v>93</v>
      </c>
      <c r="J198" s="7">
        <v>412</v>
      </c>
      <c r="K198" s="7">
        <v>27</v>
      </c>
      <c r="L198" s="7">
        <v>91</v>
      </c>
      <c r="M198" s="47">
        <v>7.6</v>
      </c>
      <c r="N198" s="47">
        <v>7.4</v>
      </c>
      <c r="O198" s="47">
        <v>2.39</v>
      </c>
      <c r="P198" s="47">
        <v>1.8</v>
      </c>
      <c r="S198" s="46">
        <v>4997</v>
      </c>
      <c r="T198" s="8">
        <f t="shared" si="41"/>
        <v>1.9182341650671786</v>
      </c>
      <c r="U198" s="3"/>
      <c r="AK198" s="106">
        <f t="shared" si="42"/>
        <v>191.52</v>
      </c>
    </row>
    <row r="199" spans="1:37" x14ac:dyDescent="0.2">
      <c r="A199" s="21" t="s">
        <v>31</v>
      </c>
      <c r="B199" s="7">
        <v>1414</v>
      </c>
      <c r="C199" s="7">
        <v>41</v>
      </c>
      <c r="D199" s="7">
        <v>142</v>
      </c>
      <c r="E199" s="7">
        <v>18</v>
      </c>
      <c r="F199" s="7">
        <v>85</v>
      </c>
      <c r="G199" s="7">
        <v>198</v>
      </c>
      <c r="H199" s="7">
        <v>11</v>
      </c>
      <c r="I199" s="7">
        <v>92</v>
      </c>
      <c r="J199" s="7">
        <v>440</v>
      </c>
      <c r="K199" s="7">
        <v>32</v>
      </c>
      <c r="L199" s="7">
        <v>90</v>
      </c>
      <c r="M199" s="47">
        <v>7.6</v>
      </c>
      <c r="N199" s="47">
        <v>7.5</v>
      </c>
      <c r="O199" s="47">
        <v>2.75</v>
      </c>
      <c r="P199" s="47">
        <v>2.2999999999999998</v>
      </c>
      <c r="S199" s="46">
        <v>4990</v>
      </c>
      <c r="T199" s="8">
        <f t="shared" si="41"/>
        <v>3.5289957567185288</v>
      </c>
      <c r="U199" s="3"/>
      <c r="AK199" s="106">
        <f t="shared" si="42"/>
        <v>108.24000000000001</v>
      </c>
    </row>
    <row r="200" spans="1:37" ht="13.5" thickBot="1" x14ac:dyDescent="0.25">
      <c r="A200" s="21" t="s">
        <v>32</v>
      </c>
      <c r="B200" s="7">
        <v>1170</v>
      </c>
      <c r="C200" s="7">
        <f>(B200/31)</f>
        <v>37.741935483870968</v>
      </c>
      <c r="D200" s="7">
        <v>119</v>
      </c>
      <c r="E200" s="7">
        <v>16</v>
      </c>
      <c r="F200" s="7">
        <v>84</v>
      </c>
      <c r="G200" s="7">
        <v>224</v>
      </c>
      <c r="H200" s="7">
        <v>18</v>
      </c>
      <c r="I200" s="7">
        <v>92</v>
      </c>
      <c r="J200" s="7">
        <v>443</v>
      </c>
      <c r="K200" s="7">
        <v>36</v>
      </c>
      <c r="L200" s="7">
        <v>91</v>
      </c>
      <c r="M200" s="47">
        <v>7.8</v>
      </c>
      <c r="N200" s="47">
        <v>7.5</v>
      </c>
      <c r="O200" s="47">
        <v>2.1</v>
      </c>
      <c r="P200" s="47">
        <v>1.9</v>
      </c>
      <c r="S200" s="46">
        <v>4866</v>
      </c>
      <c r="T200" s="8">
        <f t="shared" si="41"/>
        <v>4.1589743589743593</v>
      </c>
      <c r="U200" s="3"/>
      <c r="AK200" s="106">
        <f t="shared" si="42"/>
        <v>112.7225806451613</v>
      </c>
    </row>
    <row r="201" spans="1:37" ht="13.5" thickTop="1" x14ac:dyDescent="0.2">
      <c r="A201" s="22" t="s">
        <v>73</v>
      </c>
      <c r="B201" s="10">
        <f t="shared" ref="B201:P201" si="43">SUM(B189:B200)</f>
        <v>22823</v>
      </c>
      <c r="C201" s="10">
        <f t="shared" si="43"/>
        <v>744.74193548387098</v>
      </c>
      <c r="D201" s="10">
        <f t="shared" si="43"/>
        <v>2745</v>
      </c>
      <c r="E201" s="10">
        <f>SUM(E189:E200)</f>
        <v>313</v>
      </c>
      <c r="F201" s="10">
        <f>SUM(F189:F200)</f>
        <v>1035</v>
      </c>
      <c r="G201" s="10">
        <f>SUM(G189:G200)</f>
        <v>3499</v>
      </c>
      <c r="H201" s="10">
        <f>SUM(H189:H200)</f>
        <v>186</v>
      </c>
      <c r="I201" s="10">
        <f>SUM(I189:I200)</f>
        <v>1127</v>
      </c>
      <c r="J201" s="10">
        <f t="shared" si="43"/>
        <v>8388</v>
      </c>
      <c r="K201" s="10">
        <f>SUM(K189:K200)</f>
        <v>779</v>
      </c>
      <c r="L201" s="10">
        <f>SUM(L189:L200)</f>
        <v>1078</v>
      </c>
      <c r="M201" s="41">
        <f t="shared" si="43"/>
        <v>91.999999999999986</v>
      </c>
      <c r="N201" s="41">
        <f t="shared" si="43"/>
        <v>90</v>
      </c>
      <c r="O201" s="41">
        <f t="shared" si="43"/>
        <v>30.610000000000007</v>
      </c>
      <c r="P201" s="41">
        <f t="shared" si="43"/>
        <v>24.28</v>
      </c>
      <c r="S201" s="10">
        <f>SUM(S189:S200)</f>
        <v>59067</v>
      </c>
      <c r="T201" s="41">
        <f>SUM(T189:T200)</f>
        <v>32.273078714813998</v>
      </c>
      <c r="U201" s="33"/>
      <c r="AK201" s="107"/>
    </row>
    <row r="202" spans="1:37" ht="13.5" thickBot="1" x14ac:dyDescent="0.25">
      <c r="A202" s="23" t="s">
        <v>74</v>
      </c>
      <c r="B202" s="13">
        <f>AVERAGE(B189:B200)</f>
        <v>1901.9166666666667</v>
      </c>
      <c r="C202" s="45">
        <f t="shared" ref="C202:J202" si="44">AVERAGE(C189:C200)</f>
        <v>62.061827956989248</v>
      </c>
      <c r="D202" s="13">
        <f t="shared" si="44"/>
        <v>228.75</v>
      </c>
      <c r="E202" s="13">
        <f>AVERAGE(E189:E200)</f>
        <v>26.083333333333332</v>
      </c>
      <c r="F202" s="13">
        <f>AVERAGE(F189:F200)</f>
        <v>86.25</v>
      </c>
      <c r="G202" s="13">
        <f>AVERAGE(G189:G200)</f>
        <v>291.58333333333331</v>
      </c>
      <c r="H202" s="13">
        <f>AVERAGE(H189:H200)</f>
        <v>15.5</v>
      </c>
      <c r="I202" s="13">
        <f>AVERAGE(I189:I200)</f>
        <v>93.916666666666671</v>
      </c>
      <c r="J202" s="13">
        <f t="shared" si="44"/>
        <v>699</v>
      </c>
      <c r="K202" s="13">
        <f>AVERAGE(K189:K200)</f>
        <v>64.916666666666671</v>
      </c>
      <c r="L202" s="13">
        <f>AVERAGE(L189:L200)</f>
        <v>89.833333333333329</v>
      </c>
      <c r="M202" s="42">
        <f t="shared" ref="M202:T202" si="45">AVERAGE(M189:M200)</f>
        <v>7.6666666666666652</v>
      </c>
      <c r="N202" s="42">
        <f t="shared" si="45"/>
        <v>7.5</v>
      </c>
      <c r="O202" s="42">
        <f t="shared" si="45"/>
        <v>2.5508333333333337</v>
      </c>
      <c r="P202" s="42">
        <f t="shared" si="45"/>
        <v>2.0233333333333334</v>
      </c>
      <c r="S202" s="13">
        <f t="shared" si="45"/>
        <v>4922.25</v>
      </c>
      <c r="T202" s="42">
        <f t="shared" si="45"/>
        <v>2.6894232262344997</v>
      </c>
      <c r="U202" s="33"/>
      <c r="AK202" s="108">
        <f>AVERAGE(AK189:AK200)</f>
        <v>242.54021505376343</v>
      </c>
    </row>
    <row r="203" spans="1:37" ht="13.5" thickTop="1" x14ac:dyDescent="0.2"/>
    <row r="204" spans="1:37" ht="13.5" thickBot="1" x14ac:dyDescent="0.25"/>
    <row r="205" spans="1:37" ht="13.5" thickTop="1" x14ac:dyDescent="0.2">
      <c r="A205" s="65" t="s">
        <v>5</v>
      </c>
      <c r="B205" s="25" t="s">
        <v>6</v>
      </c>
      <c r="C205" s="25" t="s">
        <v>6</v>
      </c>
      <c r="D205" s="25" t="s">
        <v>7</v>
      </c>
      <c r="E205" s="25" t="s">
        <v>8</v>
      </c>
      <c r="F205" s="48" t="s">
        <v>2</v>
      </c>
      <c r="G205" s="25" t="s">
        <v>9</v>
      </c>
      <c r="H205" s="25" t="s">
        <v>10</v>
      </c>
      <c r="I205" s="48" t="s">
        <v>3</v>
      </c>
      <c r="J205" s="25" t="s">
        <v>11</v>
      </c>
      <c r="K205" s="25" t="s">
        <v>12</v>
      </c>
      <c r="L205" s="48" t="s">
        <v>13</v>
      </c>
      <c r="M205" s="43" t="s">
        <v>55</v>
      </c>
      <c r="N205" s="43" t="s">
        <v>56</v>
      </c>
      <c r="O205" s="43" t="s">
        <v>57</v>
      </c>
      <c r="P205" s="43" t="s">
        <v>58</v>
      </c>
      <c r="S205" s="26" t="s">
        <v>47</v>
      </c>
      <c r="T205" s="26" t="s">
        <v>14</v>
      </c>
      <c r="U205" s="67"/>
      <c r="AK205" s="69" t="s">
        <v>149</v>
      </c>
    </row>
    <row r="206" spans="1:37" ht="13.5" thickBot="1" x14ac:dyDescent="0.25">
      <c r="A206" s="56" t="s">
        <v>75</v>
      </c>
      <c r="B206" s="28" t="s">
        <v>16</v>
      </c>
      <c r="C206" s="29" t="s">
        <v>17</v>
      </c>
      <c r="D206" s="28" t="s">
        <v>41</v>
      </c>
      <c r="E206" s="28" t="s">
        <v>41</v>
      </c>
      <c r="F206" s="49" t="s">
        <v>60</v>
      </c>
      <c r="G206" s="28" t="s">
        <v>41</v>
      </c>
      <c r="H206" s="28" t="s">
        <v>41</v>
      </c>
      <c r="I206" s="49" t="s">
        <v>60</v>
      </c>
      <c r="J206" s="28" t="s">
        <v>41</v>
      </c>
      <c r="K206" s="28" t="s">
        <v>41</v>
      </c>
      <c r="L206" s="49" t="s">
        <v>60</v>
      </c>
      <c r="M206" s="44"/>
      <c r="N206" s="44"/>
      <c r="O206" s="44"/>
      <c r="P206" s="44"/>
      <c r="S206" s="29" t="s">
        <v>49</v>
      </c>
      <c r="T206" s="29" t="s">
        <v>20</v>
      </c>
      <c r="U206" s="68"/>
      <c r="AK206" s="73" t="s">
        <v>150</v>
      </c>
    </row>
    <row r="207" spans="1:37" ht="13.5" thickTop="1" x14ac:dyDescent="0.2">
      <c r="A207" s="21" t="s">
        <v>21</v>
      </c>
      <c r="B207" s="7">
        <v>411</v>
      </c>
      <c r="C207" s="7">
        <v>13</v>
      </c>
      <c r="D207" s="7">
        <v>165</v>
      </c>
      <c r="E207" s="7">
        <v>14</v>
      </c>
      <c r="F207" s="7">
        <v>91</v>
      </c>
      <c r="G207" s="7">
        <v>258</v>
      </c>
      <c r="H207" s="7">
        <v>10</v>
      </c>
      <c r="I207" s="7">
        <v>96</v>
      </c>
      <c r="J207" s="7">
        <v>843</v>
      </c>
      <c r="K207" s="7">
        <v>37</v>
      </c>
      <c r="L207" s="7">
        <v>96</v>
      </c>
      <c r="M207" s="47">
        <v>7.7</v>
      </c>
      <c r="N207" s="47">
        <v>7.6</v>
      </c>
      <c r="O207" s="47">
        <v>1.79</v>
      </c>
      <c r="P207" s="47">
        <v>1.7</v>
      </c>
      <c r="S207" s="46">
        <v>3560</v>
      </c>
      <c r="T207" s="8">
        <f t="shared" ref="T207:T218" si="46">S207/B207</f>
        <v>8.6618004866180041</v>
      </c>
      <c r="U207" s="3"/>
      <c r="AK207" s="106">
        <f>(0.8*C207*G207)/60</f>
        <v>44.720000000000006</v>
      </c>
    </row>
    <row r="208" spans="1:37" x14ac:dyDescent="0.2">
      <c r="A208" s="21" t="s">
        <v>22</v>
      </c>
      <c r="B208" s="7">
        <v>307</v>
      </c>
      <c r="C208" s="7">
        <v>11</v>
      </c>
      <c r="D208" s="7">
        <v>413</v>
      </c>
      <c r="E208" s="7">
        <v>21</v>
      </c>
      <c r="F208" s="7">
        <v>95</v>
      </c>
      <c r="G208" s="7">
        <v>427</v>
      </c>
      <c r="H208" s="7">
        <v>14</v>
      </c>
      <c r="I208" s="7">
        <v>96</v>
      </c>
      <c r="J208" s="7">
        <v>995</v>
      </c>
      <c r="K208" s="7">
        <v>78</v>
      </c>
      <c r="L208" s="7">
        <v>92</v>
      </c>
      <c r="M208" s="47">
        <v>7.7</v>
      </c>
      <c r="N208" s="47">
        <v>1.3</v>
      </c>
      <c r="O208" s="47">
        <v>1.3</v>
      </c>
      <c r="P208" s="47">
        <v>1</v>
      </c>
      <c r="S208" s="46">
        <v>3001</v>
      </c>
      <c r="T208" s="8">
        <f t="shared" si="46"/>
        <v>9.7752442996742666</v>
      </c>
      <c r="U208" s="3"/>
      <c r="AK208" s="106">
        <f t="shared" ref="AK208:AK218" si="47">(0.8*C208*G208)/60</f>
        <v>62.626666666666672</v>
      </c>
    </row>
    <row r="209" spans="1:37" x14ac:dyDescent="0.2">
      <c r="A209" s="21" t="s">
        <v>37</v>
      </c>
      <c r="B209" s="7">
        <v>1018</v>
      </c>
      <c r="C209" s="7">
        <v>33</v>
      </c>
      <c r="D209" s="7">
        <v>339</v>
      </c>
      <c r="E209" s="7">
        <v>42</v>
      </c>
      <c r="F209" s="7">
        <v>93</v>
      </c>
      <c r="G209" s="7">
        <v>388</v>
      </c>
      <c r="H209" s="7">
        <v>15</v>
      </c>
      <c r="I209" s="7">
        <v>96</v>
      </c>
      <c r="J209" s="7">
        <v>1131</v>
      </c>
      <c r="K209" s="7">
        <v>71</v>
      </c>
      <c r="L209" s="7">
        <v>94</v>
      </c>
      <c r="M209" s="47">
        <v>7.7</v>
      </c>
      <c r="N209" s="47">
        <v>7.2</v>
      </c>
      <c r="O209" s="47"/>
      <c r="P209" s="47"/>
      <c r="S209" s="46">
        <v>5172</v>
      </c>
      <c r="T209" s="8">
        <f t="shared" si="46"/>
        <v>5.0805500982318268</v>
      </c>
      <c r="U209" s="3"/>
      <c r="AK209" s="106">
        <f t="shared" si="47"/>
        <v>170.72</v>
      </c>
    </row>
    <row r="210" spans="1:37" x14ac:dyDescent="0.2">
      <c r="A210" s="21" t="s">
        <v>24</v>
      </c>
      <c r="B210" s="7">
        <v>2499</v>
      </c>
      <c r="C210" s="7">
        <v>83</v>
      </c>
      <c r="D210" s="7">
        <v>375</v>
      </c>
      <c r="E210" s="7">
        <v>23</v>
      </c>
      <c r="F210" s="7">
        <v>86</v>
      </c>
      <c r="G210" s="7">
        <v>177</v>
      </c>
      <c r="H210" s="7">
        <v>16</v>
      </c>
      <c r="I210" s="7">
        <v>88</v>
      </c>
      <c r="J210" s="7">
        <v>697</v>
      </c>
      <c r="K210" s="7">
        <v>85</v>
      </c>
      <c r="L210" s="7">
        <v>80</v>
      </c>
      <c r="M210" s="47">
        <v>7.6</v>
      </c>
      <c r="N210" s="47">
        <v>7.4</v>
      </c>
      <c r="O210" s="47">
        <v>1.48</v>
      </c>
      <c r="P210" s="47">
        <v>1.4</v>
      </c>
      <c r="S210" s="46">
        <v>5022</v>
      </c>
      <c r="T210" s="8">
        <f t="shared" si="46"/>
        <v>2.0096038415366149</v>
      </c>
      <c r="U210" s="3"/>
      <c r="AK210" s="106">
        <f t="shared" si="47"/>
        <v>195.88000000000002</v>
      </c>
    </row>
    <row r="211" spans="1:37" x14ac:dyDescent="0.2">
      <c r="A211" s="21" t="s">
        <v>25</v>
      </c>
      <c r="B211" s="7">
        <v>2623</v>
      </c>
      <c r="C211" s="7">
        <v>85</v>
      </c>
      <c r="D211" s="7">
        <v>204</v>
      </c>
      <c r="E211" s="7">
        <v>18</v>
      </c>
      <c r="F211" s="7">
        <v>91</v>
      </c>
      <c r="G211" s="7">
        <v>231</v>
      </c>
      <c r="H211" s="7">
        <v>10</v>
      </c>
      <c r="I211" s="7">
        <v>96</v>
      </c>
      <c r="J211" s="7">
        <v>650</v>
      </c>
      <c r="K211" s="7">
        <v>42</v>
      </c>
      <c r="L211" s="7">
        <v>94</v>
      </c>
      <c r="M211" s="47">
        <v>7.4</v>
      </c>
      <c r="N211" s="47">
        <v>7.3</v>
      </c>
      <c r="O211" s="47">
        <v>2.16</v>
      </c>
      <c r="P211" s="47">
        <v>1.4</v>
      </c>
      <c r="S211" s="46">
        <v>4573</v>
      </c>
      <c r="T211" s="8">
        <f t="shared" si="46"/>
        <v>1.7434235608082349</v>
      </c>
      <c r="U211" s="3"/>
      <c r="AK211" s="106">
        <f t="shared" si="47"/>
        <v>261.8</v>
      </c>
    </row>
    <row r="212" spans="1:37" x14ac:dyDescent="0.2">
      <c r="A212" s="21" t="s">
        <v>26</v>
      </c>
      <c r="B212" s="7">
        <v>2040</v>
      </c>
      <c r="C212" s="7">
        <v>68</v>
      </c>
      <c r="D212" s="7">
        <v>386</v>
      </c>
      <c r="E212" s="7">
        <v>25</v>
      </c>
      <c r="F212" s="7">
        <v>94</v>
      </c>
      <c r="G212" s="7">
        <v>308</v>
      </c>
      <c r="H212" s="7">
        <v>17</v>
      </c>
      <c r="I212" s="7">
        <v>95</v>
      </c>
      <c r="J212" s="7">
        <v>1016</v>
      </c>
      <c r="K212" s="7">
        <v>73</v>
      </c>
      <c r="L212" s="7">
        <v>93</v>
      </c>
      <c r="M212" s="47">
        <v>7.5</v>
      </c>
      <c r="N212" s="47">
        <v>7.5</v>
      </c>
      <c r="O212" s="47">
        <v>1.86</v>
      </c>
      <c r="P212" s="47">
        <v>1.5</v>
      </c>
      <c r="S212" s="46">
        <v>4991</v>
      </c>
      <c r="T212" s="8">
        <f t="shared" si="46"/>
        <v>2.4465686274509806</v>
      </c>
      <c r="U212" s="3"/>
      <c r="AK212" s="106">
        <f t="shared" si="47"/>
        <v>279.25333333333333</v>
      </c>
    </row>
    <row r="213" spans="1:37" x14ac:dyDescent="0.2">
      <c r="A213" s="21" t="s">
        <v>27</v>
      </c>
      <c r="B213" s="7">
        <v>1923</v>
      </c>
      <c r="C213" s="7">
        <v>62</v>
      </c>
      <c r="D213" s="7">
        <v>321</v>
      </c>
      <c r="E213" s="7">
        <v>19</v>
      </c>
      <c r="F213" s="7">
        <v>93</v>
      </c>
      <c r="G213" s="7">
        <v>236</v>
      </c>
      <c r="H213" s="7">
        <v>22</v>
      </c>
      <c r="I213" s="7">
        <v>90</v>
      </c>
      <c r="J213" s="7">
        <v>869</v>
      </c>
      <c r="K213" s="7">
        <v>75</v>
      </c>
      <c r="L213" s="7">
        <v>91</v>
      </c>
      <c r="M213" s="47">
        <v>7.5</v>
      </c>
      <c r="N213" s="47">
        <v>7.5</v>
      </c>
      <c r="O213" s="47"/>
      <c r="P213" s="47"/>
      <c r="S213" s="46">
        <v>5262</v>
      </c>
      <c r="T213" s="8">
        <f t="shared" si="46"/>
        <v>2.7363494539781592</v>
      </c>
      <c r="U213" s="3"/>
      <c r="AK213" s="106">
        <f t="shared" si="47"/>
        <v>195.09333333333333</v>
      </c>
    </row>
    <row r="214" spans="1:37" x14ac:dyDescent="0.2">
      <c r="A214" s="21" t="s">
        <v>28</v>
      </c>
      <c r="B214" s="7">
        <v>2238</v>
      </c>
      <c r="C214" s="7">
        <v>72</v>
      </c>
      <c r="D214" s="7">
        <v>331</v>
      </c>
      <c r="E214" s="7">
        <v>41</v>
      </c>
      <c r="F214" s="7">
        <v>81</v>
      </c>
      <c r="G214" s="7">
        <v>329</v>
      </c>
      <c r="H214" s="7">
        <v>34</v>
      </c>
      <c r="I214" s="7">
        <v>86</v>
      </c>
      <c r="J214" s="7">
        <v>842</v>
      </c>
      <c r="K214" s="7">
        <v>105</v>
      </c>
      <c r="L214" s="7">
        <v>86</v>
      </c>
      <c r="M214" s="47">
        <v>7.3</v>
      </c>
      <c r="N214" s="47">
        <v>7.6</v>
      </c>
      <c r="O214" s="47">
        <v>2.29</v>
      </c>
      <c r="P214" s="47">
        <v>2.71</v>
      </c>
      <c r="S214" s="46">
        <v>5102</v>
      </c>
      <c r="T214" s="8">
        <f t="shared" si="46"/>
        <v>2.2797140303842718</v>
      </c>
      <c r="U214" s="3"/>
      <c r="AK214" s="106">
        <f t="shared" si="47"/>
        <v>315.84000000000003</v>
      </c>
    </row>
    <row r="215" spans="1:37" x14ac:dyDescent="0.2">
      <c r="A215" s="21" t="s">
        <v>29</v>
      </c>
      <c r="B215" s="7">
        <v>2108</v>
      </c>
      <c r="C215" s="7">
        <v>70</v>
      </c>
      <c r="D215" s="7">
        <v>322</v>
      </c>
      <c r="E215" s="7">
        <v>46</v>
      </c>
      <c r="F215" s="7">
        <v>84</v>
      </c>
      <c r="G215" s="7">
        <v>455</v>
      </c>
      <c r="H215" s="7">
        <v>33</v>
      </c>
      <c r="I215" s="7">
        <v>93</v>
      </c>
      <c r="J215" s="7">
        <v>819</v>
      </c>
      <c r="K215" s="7">
        <v>128</v>
      </c>
      <c r="L215" s="7">
        <v>84</v>
      </c>
      <c r="M215" s="47">
        <v>7.3</v>
      </c>
      <c r="N215" s="47">
        <v>7.7</v>
      </c>
      <c r="O215" s="47">
        <v>2.6</v>
      </c>
      <c r="P215" s="47">
        <v>2.4</v>
      </c>
      <c r="S215" s="46">
        <v>4955</v>
      </c>
      <c r="T215" s="8">
        <f t="shared" si="46"/>
        <v>2.3505692599620494</v>
      </c>
      <c r="U215" s="3"/>
      <c r="AK215" s="106">
        <f t="shared" si="47"/>
        <v>424.66666666666669</v>
      </c>
    </row>
    <row r="216" spans="1:37" x14ac:dyDescent="0.2">
      <c r="A216" s="21" t="s">
        <v>30</v>
      </c>
      <c r="B216" s="7">
        <v>2831</v>
      </c>
      <c r="C216" s="7">
        <v>91</v>
      </c>
      <c r="D216" s="7">
        <v>356</v>
      </c>
      <c r="E216" s="7">
        <v>40</v>
      </c>
      <c r="F216" s="7">
        <v>88</v>
      </c>
      <c r="G216" s="7">
        <v>266</v>
      </c>
      <c r="H216" s="7">
        <v>10</v>
      </c>
      <c r="I216" s="7">
        <v>96</v>
      </c>
      <c r="J216" s="7">
        <v>664</v>
      </c>
      <c r="K216" s="7">
        <v>65</v>
      </c>
      <c r="L216" s="7">
        <v>89</v>
      </c>
      <c r="M216" s="47">
        <v>7.5</v>
      </c>
      <c r="N216" s="47">
        <v>7.6</v>
      </c>
      <c r="O216" s="47">
        <v>2.21</v>
      </c>
      <c r="P216" s="47">
        <v>2</v>
      </c>
      <c r="S216" s="46">
        <v>7994</v>
      </c>
      <c r="T216" s="8">
        <f t="shared" si="46"/>
        <v>2.8237371953373365</v>
      </c>
      <c r="U216" s="3"/>
      <c r="AK216" s="106">
        <f t="shared" si="47"/>
        <v>322.74666666666667</v>
      </c>
    </row>
    <row r="217" spans="1:37" x14ac:dyDescent="0.2">
      <c r="A217" s="21" t="s">
        <v>31</v>
      </c>
      <c r="B217" s="7">
        <v>1567</v>
      </c>
      <c r="C217" s="7">
        <v>52</v>
      </c>
      <c r="D217" s="7">
        <v>256</v>
      </c>
      <c r="E217" s="7">
        <v>30</v>
      </c>
      <c r="F217" s="7">
        <v>88</v>
      </c>
      <c r="G217" s="7">
        <v>391</v>
      </c>
      <c r="H217" s="7">
        <v>24</v>
      </c>
      <c r="I217" s="7">
        <v>94</v>
      </c>
      <c r="J217" s="7">
        <v>699</v>
      </c>
      <c r="K217" s="7">
        <v>101</v>
      </c>
      <c r="L217" s="7">
        <v>86</v>
      </c>
      <c r="M217" s="47">
        <v>7.5</v>
      </c>
      <c r="N217" s="47">
        <v>7.4</v>
      </c>
      <c r="O217" s="47">
        <v>2.98</v>
      </c>
      <c r="P217" s="47">
        <v>2.5</v>
      </c>
      <c r="S217" s="46">
        <v>4072</v>
      </c>
      <c r="T217" s="8">
        <f t="shared" si="46"/>
        <v>2.5985960433950224</v>
      </c>
      <c r="U217" s="3"/>
      <c r="AK217" s="106">
        <f t="shared" si="47"/>
        <v>271.09333333333336</v>
      </c>
    </row>
    <row r="218" spans="1:37" ht="13.5" thickBot="1" x14ac:dyDescent="0.25">
      <c r="A218" s="21" t="s">
        <v>32</v>
      </c>
      <c r="B218" s="7">
        <v>1752</v>
      </c>
      <c r="C218" s="7">
        <v>57</v>
      </c>
      <c r="D218" s="7">
        <v>360</v>
      </c>
      <c r="E218" s="7">
        <v>29</v>
      </c>
      <c r="F218" s="7">
        <v>91</v>
      </c>
      <c r="G218" s="7">
        <v>177</v>
      </c>
      <c r="H218" s="7">
        <v>12</v>
      </c>
      <c r="I218" s="7">
        <v>93</v>
      </c>
      <c r="J218" s="7">
        <v>906</v>
      </c>
      <c r="K218" s="7">
        <v>59</v>
      </c>
      <c r="L218" s="7">
        <v>93</v>
      </c>
      <c r="M218" s="47">
        <v>7.5</v>
      </c>
      <c r="N218" s="47">
        <v>7.3</v>
      </c>
      <c r="O218" s="47">
        <v>2.68</v>
      </c>
      <c r="P218" s="47">
        <v>2</v>
      </c>
      <c r="S218" s="46">
        <v>5411</v>
      </c>
      <c r="T218" s="8">
        <f t="shared" si="46"/>
        <v>3.0884703196347032</v>
      </c>
      <c r="U218" s="3"/>
      <c r="AK218" s="106">
        <f t="shared" si="47"/>
        <v>134.52000000000001</v>
      </c>
    </row>
    <row r="219" spans="1:37" ht="13.5" thickTop="1" x14ac:dyDescent="0.2">
      <c r="A219" s="22" t="s">
        <v>76</v>
      </c>
      <c r="B219" s="10">
        <f t="shared" ref="B219:P219" si="48">SUM(B207:B218)</f>
        <v>21317</v>
      </c>
      <c r="C219" s="10">
        <f t="shared" si="48"/>
        <v>697</v>
      </c>
      <c r="D219" s="10">
        <f t="shared" si="48"/>
        <v>3828</v>
      </c>
      <c r="E219" s="10">
        <f>SUM(E207:E218)</f>
        <v>348</v>
      </c>
      <c r="F219" s="10">
        <f>SUM(F207:F218)</f>
        <v>1075</v>
      </c>
      <c r="G219" s="10">
        <f>SUM(G207:G218)</f>
        <v>3643</v>
      </c>
      <c r="H219" s="10">
        <f>SUM(H207:H218)</f>
        <v>217</v>
      </c>
      <c r="I219" s="10">
        <f>SUM(I207:I218)</f>
        <v>1119</v>
      </c>
      <c r="J219" s="10">
        <f t="shared" si="48"/>
        <v>10131</v>
      </c>
      <c r="K219" s="10">
        <f>SUM(K207:K218)</f>
        <v>919</v>
      </c>
      <c r="L219" s="10">
        <f>SUM(L207:L218)</f>
        <v>1078</v>
      </c>
      <c r="M219" s="41">
        <f t="shared" si="48"/>
        <v>90.2</v>
      </c>
      <c r="N219" s="41">
        <f t="shared" si="48"/>
        <v>83.4</v>
      </c>
      <c r="O219" s="41">
        <f t="shared" si="48"/>
        <v>21.349999999999998</v>
      </c>
      <c r="P219" s="41">
        <f t="shared" si="48"/>
        <v>18.61</v>
      </c>
      <c r="S219" s="10">
        <f>SUM(S207:S218)</f>
        <v>59115</v>
      </c>
      <c r="T219" s="41">
        <f>SUM(T207:T218)</f>
        <v>45.594627217011464</v>
      </c>
      <c r="U219" s="33"/>
      <c r="AK219" s="107"/>
    </row>
    <row r="220" spans="1:37" ht="13.5" thickBot="1" x14ac:dyDescent="0.25">
      <c r="A220" s="23" t="s">
        <v>77</v>
      </c>
      <c r="B220" s="13">
        <f>AVERAGE(B207:B218)</f>
        <v>1776.4166666666667</v>
      </c>
      <c r="C220" s="45">
        <f t="shared" ref="C220:J220" si="49">AVERAGE(C207:C218)</f>
        <v>58.083333333333336</v>
      </c>
      <c r="D220" s="13">
        <f t="shared" si="49"/>
        <v>319</v>
      </c>
      <c r="E220" s="13">
        <f>AVERAGE(E207:E218)</f>
        <v>29</v>
      </c>
      <c r="F220" s="13">
        <f>AVERAGE(F207:F218)</f>
        <v>89.583333333333329</v>
      </c>
      <c r="G220" s="13">
        <f>AVERAGE(G207:G218)</f>
        <v>303.58333333333331</v>
      </c>
      <c r="H220" s="13">
        <f>AVERAGE(H207:H218)</f>
        <v>18.083333333333332</v>
      </c>
      <c r="I220" s="13">
        <f>AVERAGE(I207:I218)</f>
        <v>93.25</v>
      </c>
      <c r="J220" s="13">
        <f t="shared" si="49"/>
        <v>844.25</v>
      </c>
      <c r="K220" s="13">
        <f>AVERAGE(K207:K218)</f>
        <v>76.583333333333329</v>
      </c>
      <c r="L220" s="13">
        <f>AVERAGE(L207:L218)</f>
        <v>89.833333333333329</v>
      </c>
      <c r="M220" s="42">
        <f t="shared" ref="M220:T220" si="50">AVERAGE(M207:M218)</f>
        <v>7.5166666666666666</v>
      </c>
      <c r="N220" s="42">
        <f t="shared" si="50"/>
        <v>6.95</v>
      </c>
      <c r="O220" s="42">
        <f t="shared" si="50"/>
        <v>2.1349999999999998</v>
      </c>
      <c r="P220" s="42">
        <f t="shared" si="50"/>
        <v>1.861</v>
      </c>
      <c r="S220" s="13">
        <f t="shared" si="50"/>
        <v>4926.25</v>
      </c>
      <c r="T220" s="42">
        <f t="shared" si="50"/>
        <v>3.7995522680842888</v>
      </c>
      <c r="U220" s="33"/>
      <c r="AK220" s="108">
        <f>AVERAGE(AK207:AK218)</f>
        <v>223.24666666666667</v>
      </c>
    </row>
    <row r="221" spans="1:37" ht="13.5" thickTop="1" x14ac:dyDescent="0.2"/>
    <row r="222" spans="1:37" ht="13.5" thickBot="1" x14ac:dyDescent="0.25"/>
    <row r="223" spans="1:37" ht="13.5" thickTop="1" x14ac:dyDescent="0.2">
      <c r="A223" s="65" t="s">
        <v>5</v>
      </c>
      <c r="B223" s="25" t="s">
        <v>6</v>
      </c>
      <c r="C223" s="25" t="s">
        <v>6</v>
      </c>
      <c r="D223" s="25" t="s">
        <v>7</v>
      </c>
      <c r="E223" s="25" t="s">
        <v>8</v>
      </c>
      <c r="F223" s="48" t="s">
        <v>2</v>
      </c>
      <c r="G223" s="25" t="s">
        <v>9</v>
      </c>
      <c r="H223" s="25" t="s">
        <v>10</v>
      </c>
      <c r="I223" s="48" t="s">
        <v>3</v>
      </c>
      <c r="J223" s="25" t="s">
        <v>11</v>
      </c>
      <c r="K223" s="25" t="s">
        <v>12</v>
      </c>
      <c r="L223" s="48" t="s">
        <v>13</v>
      </c>
      <c r="M223" s="43" t="s">
        <v>55</v>
      </c>
      <c r="N223" s="43" t="s">
        <v>56</v>
      </c>
      <c r="O223" s="43" t="s">
        <v>57</v>
      </c>
      <c r="P223" s="43" t="s">
        <v>58</v>
      </c>
      <c r="S223" s="26" t="s">
        <v>47</v>
      </c>
      <c r="T223" s="26" t="s">
        <v>14</v>
      </c>
      <c r="U223" s="67"/>
      <c r="AK223" s="69" t="s">
        <v>149</v>
      </c>
    </row>
    <row r="224" spans="1:37" ht="13.5" thickBot="1" x14ac:dyDescent="0.25">
      <c r="A224" s="56" t="s">
        <v>78</v>
      </c>
      <c r="B224" s="28" t="s">
        <v>16</v>
      </c>
      <c r="C224" s="29" t="s">
        <v>17</v>
      </c>
      <c r="D224" s="28" t="s">
        <v>41</v>
      </c>
      <c r="E224" s="28" t="s">
        <v>41</v>
      </c>
      <c r="F224" s="49" t="s">
        <v>60</v>
      </c>
      <c r="G224" s="28" t="s">
        <v>41</v>
      </c>
      <c r="H224" s="28" t="s">
        <v>41</v>
      </c>
      <c r="I224" s="49" t="s">
        <v>60</v>
      </c>
      <c r="J224" s="28" t="s">
        <v>41</v>
      </c>
      <c r="K224" s="28" t="s">
        <v>41</v>
      </c>
      <c r="L224" s="49" t="s">
        <v>60</v>
      </c>
      <c r="M224" s="44"/>
      <c r="N224" s="44"/>
      <c r="O224" s="44"/>
      <c r="P224" s="44"/>
      <c r="S224" s="29" t="s">
        <v>49</v>
      </c>
      <c r="T224" s="29" t="s">
        <v>20</v>
      </c>
      <c r="U224" s="68"/>
      <c r="AK224" s="73" t="s">
        <v>150</v>
      </c>
    </row>
    <row r="225" spans="1:37" ht="13.5" thickTop="1" x14ac:dyDescent="0.2">
      <c r="A225" s="21" t="s">
        <v>21</v>
      </c>
      <c r="B225" s="7">
        <v>1705</v>
      </c>
      <c r="C225" s="7">
        <v>55</v>
      </c>
      <c r="D225" s="7">
        <v>316</v>
      </c>
      <c r="E225" s="7">
        <v>26</v>
      </c>
      <c r="F225" s="7">
        <v>89</v>
      </c>
      <c r="G225" s="7">
        <v>322</v>
      </c>
      <c r="H225" s="7">
        <v>15</v>
      </c>
      <c r="I225" s="7">
        <v>95</v>
      </c>
      <c r="J225" s="7">
        <v>654</v>
      </c>
      <c r="K225" s="7">
        <v>73</v>
      </c>
      <c r="L225" s="7">
        <v>89</v>
      </c>
      <c r="M225" s="47">
        <v>7.4</v>
      </c>
      <c r="N225" s="47">
        <v>7.2</v>
      </c>
      <c r="O225" s="47">
        <v>2.6</v>
      </c>
      <c r="P225" s="47">
        <v>3.56</v>
      </c>
      <c r="S225" s="46">
        <v>2730</v>
      </c>
      <c r="T225" s="8">
        <f t="shared" ref="T225:T236" si="51">S225/B225</f>
        <v>1.6011730205278591</v>
      </c>
      <c r="U225" s="3"/>
      <c r="AK225" s="106">
        <f>(0.8*C225*G225)/60</f>
        <v>236.13333333333333</v>
      </c>
    </row>
    <row r="226" spans="1:37" x14ac:dyDescent="0.2">
      <c r="A226" s="21" t="s">
        <v>22</v>
      </c>
      <c r="B226" s="7">
        <v>1458</v>
      </c>
      <c r="C226" s="7">
        <v>52</v>
      </c>
      <c r="D226" s="7">
        <v>210</v>
      </c>
      <c r="E226" s="7">
        <v>30</v>
      </c>
      <c r="F226" s="7">
        <v>83</v>
      </c>
      <c r="G226" s="7">
        <v>360</v>
      </c>
      <c r="H226" s="7">
        <v>47</v>
      </c>
      <c r="I226" s="7">
        <v>87</v>
      </c>
      <c r="J226" s="7">
        <v>787</v>
      </c>
      <c r="K226" s="7">
        <v>123</v>
      </c>
      <c r="L226" s="7">
        <v>84</v>
      </c>
      <c r="M226" s="47">
        <v>7.7</v>
      </c>
      <c r="N226" s="47">
        <v>7.3</v>
      </c>
      <c r="O226" s="47">
        <v>1.67</v>
      </c>
      <c r="P226" s="47">
        <v>1.5</v>
      </c>
      <c r="S226" s="46">
        <v>2260</v>
      </c>
      <c r="T226" s="8">
        <f t="shared" si="51"/>
        <v>1.5500685871056241</v>
      </c>
      <c r="U226" s="3"/>
      <c r="AK226" s="106">
        <f t="shared" ref="AK226:AK236" si="52">(0.8*C226*G226)/60</f>
        <v>249.6</v>
      </c>
    </row>
    <row r="227" spans="1:37" x14ac:dyDescent="0.2">
      <c r="A227" s="21" t="s">
        <v>37</v>
      </c>
      <c r="B227" s="7">
        <v>1452</v>
      </c>
      <c r="C227" s="7">
        <v>47</v>
      </c>
      <c r="D227" s="7">
        <v>444</v>
      </c>
      <c r="E227" s="7">
        <v>32</v>
      </c>
      <c r="F227" s="7">
        <v>89</v>
      </c>
      <c r="G227" s="7">
        <v>336</v>
      </c>
      <c r="H227" s="7">
        <v>18</v>
      </c>
      <c r="I227" s="7">
        <v>95</v>
      </c>
      <c r="J227" s="7">
        <v>701</v>
      </c>
      <c r="K227" s="7">
        <v>90</v>
      </c>
      <c r="L227" s="7">
        <v>87</v>
      </c>
      <c r="M227" s="47">
        <v>7.6</v>
      </c>
      <c r="N227" s="47">
        <v>7.6</v>
      </c>
      <c r="O227" s="47">
        <v>1.95</v>
      </c>
      <c r="P227" s="47">
        <v>1.5</v>
      </c>
      <c r="S227" s="46">
        <v>3335</v>
      </c>
      <c r="T227" s="8">
        <f t="shared" si="51"/>
        <v>2.2968319559228649</v>
      </c>
      <c r="U227" s="3"/>
      <c r="AK227" s="106">
        <f t="shared" si="52"/>
        <v>210.56</v>
      </c>
    </row>
    <row r="228" spans="1:37" x14ac:dyDescent="0.2">
      <c r="A228" s="21" t="s">
        <v>24</v>
      </c>
      <c r="B228" s="7">
        <v>2176</v>
      </c>
      <c r="C228" s="7">
        <v>73</v>
      </c>
      <c r="D228" s="7">
        <v>491</v>
      </c>
      <c r="E228" s="7">
        <v>28</v>
      </c>
      <c r="F228" s="7">
        <v>91</v>
      </c>
      <c r="G228" s="7">
        <v>317</v>
      </c>
      <c r="H228" s="7">
        <v>25</v>
      </c>
      <c r="I228" s="7">
        <v>92</v>
      </c>
      <c r="J228" s="7">
        <v>825</v>
      </c>
      <c r="K228" s="7">
        <v>93</v>
      </c>
      <c r="L228" s="7">
        <v>87</v>
      </c>
      <c r="M228" s="47">
        <v>7.3</v>
      </c>
      <c r="N228" s="47">
        <v>7.4</v>
      </c>
      <c r="O228" s="47">
        <v>1.91</v>
      </c>
      <c r="P228" s="47">
        <v>1.6</v>
      </c>
      <c r="S228" s="46">
        <v>4122</v>
      </c>
      <c r="T228" s="8">
        <f t="shared" si="51"/>
        <v>1.8943014705882353</v>
      </c>
      <c r="U228" s="3"/>
      <c r="AK228" s="106">
        <f t="shared" si="52"/>
        <v>308.54666666666674</v>
      </c>
    </row>
    <row r="229" spans="1:37" x14ac:dyDescent="0.2">
      <c r="A229" s="21" t="s">
        <v>25</v>
      </c>
      <c r="B229" s="7">
        <v>4855</v>
      </c>
      <c r="C229" s="7">
        <v>157</v>
      </c>
      <c r="D229" s="7">
        <v>207</v>
      </c>
      <c r="E229" s="7">
        <v>16</v>
      </c>
      <c r="F229" s="7">
        <v>91</v>
      </c>
      <c r="G229" s="7">
        <v>285</v>
      </c>
      <c r="H229" s="7">
        <v>13</v>
      </c>
      <c r="I229" s="7">
        <v>95</v>
      </c>
      <c r="J229" s="7">
        <v>568</v>
      </c>
      <c r="K229" s="7">
        <v>41</v>
      </c>
      <c r="L229" s="7">
        <v>92</v>
      </c>
      <c r="M229" s="47">
        <v>7.9</v>
      </c>
      <c r="N229" s="47">
        <v>7.7</v>
      </c>
      <c r="O229" s="47">
        <v>1.61</v>
      </c>
      <c r="P229" s="47">
        <v>1.2</v>
      </c>
      <c r="S229" s="46">
        <v>6060</v>
      </c>
      <c r="T229" s="8">
        <f t="shared" si="51"/>
        <v>1.2481977342945416</v>
      </c>
      <c r="U229" s="3"/>
      <c r="AK229" s="106">
        <f t="shared" si="52"/>
        <v>596.6</v>
      </c>
    </row>
    <row r="230" spans="1:37" x14ac:dyDescent="0.2">
      <c r="A230" s="21" t="s">
        <v>26</v>
      </c>
      <c r="B230" s="7">
        <v>2220</v>
      </c>
      <c r="C230" s="7">
        <v>74</v>
      </c>
      <c r="D230" s="7">
        <v>329</v>
      </c>
      <c r="E230" s="7">
        <v>11</v>
      </c>
      <c r="F230" s="7">
        <v>96</v>
      </c>
      <c r="G230" s="7">
        <v>310</v>
      </c>
      <c r="H230" s="7">
        <v>11</v>
      </c>
      <c r="I230" s="7">
        <v>96</v>
      </c>
      <c r="J230" s="7">
        <v>797</v>
      </c>
      <c r="K230" s="7">
        <v>46</v>
      </c>
      <c r="L230" s="7">
        <v>94</v>
      </c>
      <c r="M230" s="47">
        <v>7.2</v>
      </c>
      <c r="N230" s="47">
        <v>7.6</v>
      </c>
      <c r="O230" s="47">
        <v>1.92</v>
      </c>
      <c r="P230" s="47">
        <v>1.6</v>
      </c>
      <c r="S230" s="46">
        <v>3628</v>
      </c>
      <c r="T230" s="8">
        <f t="shared" si="51"/>
        <v>1.6342342342342342</v>
      </c>
      <c r="U230" s="3"/>
      <c r="AK230" s="106">
        <f t="shared" si="52"/>
        <v>305.86666666666667</v>
      </c>
    </row>
    <row r="231" spans="1:37" x14ac:dyDescent="0.2">
      <c r="A231" s="21" t="s">
        <v>27</v>
      </c>
      <c r="B231" s="7">
        <v>3854</v>
      </c>
      <c r="C231" s="7">
        <v>124</v>
      </c>
      <c r="D231" s="7">
        <v>384</v>
      </c>
      <c r="E231" s="7">
        <v>16</v>
      </c>
      <c r="F231" s="7">
        <v>95</v>
      </c>
      <c r="G231" s="7">
        <v>355</v>
      </c>
      <c r="H231" s="7">
        <v>6</v>
      </c>
      <c r="I231" s="7">
        <v>98</v>
      </c>
      <c r="J231" s="7">
        <v>815</v>
      </c>
      <c r="K231" s="7">
        <v>35</v>
      </c>
      <c r="L231" s="7">
        <v>95</v>
      </c>
      <c r="M231" s="47">
        <v>7.4</v>
      </c>
      <c r="N231" s="47">
        <v>7.7</v>
      </c>
      <c r="O231" s="47">
        <v>1.91</v>
      </c>
      <c r="P231" s="47">
        <v>1.6</v>
      </c>
      <c r="S231" s="46">
        <v>4448</v>
      </c>
      <c r="T231" s="8">
        <f t="shared" si="51"/>
        <v>1.1541255838090296</v>
      </c>
      <c r="U231" s="3"/>
      <c r="AK231" s="106">
        <f t="shared" si="52"/>
        <v>586.93333333333328</v>
      </c>
    </row>
    <row r="232" spans="1:37" x14ac:dyDescent="0.2">
      <c r="A232" s="21" t="s">
        <v>28</v>
      </c>
      <c r="B232" s="7">
        <v>7096</v>
      </c>
      <c r="C232" s="7">
        <v>229</v>
      </c>
      <c r="D232" s="7">
        <v>445</v>
      </c>
      <c r="E232" s="7">
        <v>23</v>
      </c>
      <c r="F232" s="7">
        <v>96</v>
      </c>
      <c r="G232" s="7">
        <v>305</v>
      </c>
      <c r="H232" s="7">
        <v>12</v>
      </c>
      <c r="I232" s="7">
        <v>95</v>
      </c>
      <c r="J232" s="7">
        <v>602</v>
      </c>
      <c r="K232" s="7">
        <v>50</v>
      </c>
      <c r="L232" s="7">
        <v>92</v>
      </c>
      <c r="M232" s="47">
        <v>7.8</v>
      </c>
      <c r="N232" s="47">
        <v>7.5</v>
      </c>
      <c r="O232" s="47">
        <v>0.96</v>
      </c>
      <c r="P232" s="47">
        <v>1</v>
      </c>
      <c r="S232" s="46">
        <v>5100</v>
      </c>
      <c r="T232" s="8">
        <f t="shared" si="51"/>
        <v>0.7187147688838782</v>
      </c>
      <c r="U232" s="3"/>
      <c r="AK232" s="106">
        <f t="shared" si="52"/>
        <v>931.26666666666677</v>
      </c>
    </row>
    <row r="233" spans="1:37" x14ac:dyDescent="0.2">
      <c r="A233" s="21" t="s">
        <v>29</v>
      </c>
      <c r="B233" s="7">
        <v>2243</v>
      </c>
      <c r="C233" s="7">
        <v>75</v>
      </c>
      <c r="D233" s="7">
        <v>237</v>
      </c>
      <c r="E233" s="7">
        <v>14</v>
      </c>
      <c r="F233" s="7">
        <v>94</v>
      </c>
      <c r="G233" s="7">
        <v>270</v>
      </c>
      <c r="H233" s="7">
        <v>9</v>
      </c>
      <c r="I233" s="7">
        <v>96</v>
      </c>
      <c r="J233" s="7">
        <v>583</v>
      </c>
      <c r="K233" s="7">
        <v>39</v>
      </c>
      <c r="L233" s="7">
        <v>93</v>
      </c>
      <c r="M233" s="47">
        <v>7.5</v>
      </c>
      <c r="N233" s="47">
        <v>7.8</v>
      </c>
      <c r="O233" s="47">
        <v>1.68</v>
      </c>
      <c r="P233" s="47">
        <v>1.8</v>
      </c>
      <c r="S233" s="46">
        <v>4340</v>
      </c>
      <c r="T233" s="8">
        <f t="shared" si="51"/>
        <v>1.934908604547481</v>
      </c>
      <c r="U233" s="3"/>
      <c r="AK233" s="106">
        <f t="shared" si="52"/>
        <v>270</v>
      </c>
    </row>
    <row r="234" spans="1:37" x14ac:dyDescent="0.2">
      <c r="A234" s="21" t="s">
        <v>30</v>
      </c>
      <c r="B234" s="7">
        <v>4218</v>
      </c>
      <c r="C234" s="7">
        <v>136</v>
      </c>
      <c r="D234" s="7">
        <v>269</v>
      </c>
      <c r="E234" s="7">
        <v>20</v>
      </c>
      <c r="F234" s="7">
        <v>91</v>
      </c>
      <c r="G234" s="7">
        <v>265</v>
      </c>
      <c r="H234" s="7">
        <v>16</v>
      </c>
      <c r="I234" s="7">
        <v>93</v>
      </c>
      <c r="J234" s="7">
        <v>671</v>
      </c>
      <c r="K234" s="7">
        <v>87</v>
      </c>
      <c r="L234" s="7">
        <v>88</v>
      </c>
      <c r="M234" s="47">
        <v>7.7</v>
      </c>
      <c r="N234" s="47">
        <v>7.9</v>
      </c>
      <c r="O234" s="47">
        <v>2.2000000000000002</v>
      </c>
      <c r="P234" s="47">
        <v>2</v>
      </c>
      <c r="S234" s="46">
        <v>4471</v>
      </c>
      <c r="T234" s="8">
        <f t="shared" si="51"/>
        <v>1.0599810336652442</v>
      </c>
      <c r="U234" s="3"/>
      <c r="AK234" s="106">
        <f t="shared" si="52"/>
        <v>480.53333333333342</v>
      </c>
    </row>
    <row r="235" spans="1:37" x14ac:dyDescent="0.2">
      <c r="A235" s="21" t="s">
        <v>31</v>
      </c>
      <c r="B235" s="7">
        <v>4666</v>
      </c>
      <c r="C235" s="7">
        <v>156</v>
      </c>
      <c r="D235" s="7">
        <v>372</v>
      </c>
      <c r="E235" s="7">
        <v>32</v>
      </c>
      <c r="F235" s="7">
        <v>87</v>
      </c>
      <c r="G235" s="7">
        <v>327</v>
      </c>
      <c r="H235" s="7">
        <v>21</v>
      </c>
      <c r="I235" s="7">
        <v>93</v>
      </c>
      <c r="J235" s="7">
        <v>663</v>
      </c>
      <c r="K235" s="7">
        <v>75</v>
      </c>
      <c r="L235" s="7">
        <v>87</v>
      </c>
      <c r="M235" s="47">
        <v>7.5</v>
      </c>
      <c r="N235" s="47">
        <v>7.6</v>
      </c>
      <c r="O235" s="47">
        <v>2.35</v>
      </c>
      <c r="P235" s="47">
        <v>1.7</v>
      </c>
      <c r="S235" s="46">
        <v>4536</v>
      </c>
      <c r="T235" s="8">
        <f t="shared" si="51"/>
        <v>0.97213887698242607</v>
      </c>
      <c r="U235" s="3"/>
      <c r="AK235" s="106">
        <f t="shared" si="52"/>
        <v>680.16000000000008</v>
      </c>
    </row>
    <row r="236" spans="1:37" ht="13.5" thickBot="1" x14ac:dyDescent="0.25">
      <c r="A236" s="21" t="s">
        <v>32</v>
      </c>
      <c r="B236" s="7">
        <v>2734</v>
      </c>
      <c r="C236" s="7">
        <v>88</v>
      </c>
      <c r="D236" s="7">
        <v>206</v>
      </c>
      <c r="E236" s="7">
        <v>49</v>
      </c>
      <c r="F236" s="7">
        <v>69</v>
      </c>
      <c r="G236" s="7">
        <v>205</v>
      </c>
      <c r="H236" s="7">
        <v>40</v>
      </c>
      <c r="I236" s="7">
        <v>78</v>
      </c>
      <c r="J236" s="7">
        <v>507</v>
      </c>
      <c r="K236" s="7">
        <v>133</v>
      </c>
      <c r="L236" s="7">
        <v>71</v>
      </c>
      <c r="M236" s="47">
        <v>7.5</v>
      </c>
      <c r="N236" s="47">
        <v>7.6</v>
      </c>
      <c r="O236" s="47">
        <v>1.55</v>
      </c>
      <c r="P236" s="47">
        <v>1.4</v>
      </c>
      <c r="S236" s="46">
        <v>4093</v>
      </c>
      <c r="T236" s="8">
        <f t="shared" si="51"/>
        <v>1.4970738844184346</v>
      </c>
      <c r="U236" s="3"/>
      <c r="AK236" s="106">
        <f t="shared" si="52"/>
        <v>240.53333333333336</v>
      </c>
    </row>
    <row r="237" spans="1:37" ht="13.5" thickTop="1" x14ac:dyDescent="0.2">
      <c r="A237" s="22" t="s">
        <v>79</v>
      </c>
      <c r="B237" s="10">
        <f t="shared" ref="B237:P237" si="53">SUM(B225:B236)</f>
        <v>38677</v>
      </c>
      <c r="C237" s="10">
        <f t="shared" si="53"/>
        <v>1266</v>
      </c>
      <c r="D237" s="10">
        <f t="shared" si="53"/>
        <v>3910</v>
      </c>
      <c r="E237" s="10">
        <f>SUM(E225:E236)</f>
        <v>297</v>
      </c>
      <c r="F237" s="10">
        <f>SUM(F225:F236)</f>
        <v>1071</v>
      </c>
      <c r="G237" s="10">
        <f>SUM(G225:G236)</f>
        <v>3657</v>
      </c>
      <c r="H237" s="10">
        <f>SUM(H225:H236)</f>
        <v>233</v>
      </c>
      <c r="I237" s="10">
        <f>SUM(I225:I236)</f>
        <v>1113</v>
      </c>
      <c r="J237" s="10">
        <f t="shared" si="53"/>
        <v>8173</v>
      </c>
      <c r="K237" s="10">
        <f>SUM(K225:K236)</f>
        <v>885</v>
      </c>
      <c r="L237" s="10">
        <f>SUM(L225:L236)</f>
        <v>1059</v>
      </c>
      <c r="M237" s="41">
        <f t="shared" si="53"/>
        <v>90.500000000000014</v>
      </c>
      <c r="N237" s="41">
        <f t="shared" si="53"/>
        <v>90.9</v>
      </c>
      <c r="O237" s="41">
        <f t="shared" si="53"/>
        <v>22.31</v>
      </c>
      <c r="P237" s="41">
        <f t="shared" si="53"/>
        <v>20.459999999999997</v>
      </c>
      <c r="S237" s="10">
        <f>SUM(S225:S236)</f>
        <v>49123</v>
      </c>
      <c r="T237" s="41">
        <f>SUM(T225:T236)</f>
        <v>17.561749754979854</v>
      </c>
      <c r="U237" s="33"/>
      <c r="AK237" s="107"/>
    </row>
    <row r="238" spans="1:37" ht="13.5" thickBot="1" x14ac:dyDescent="0.25">
      <c r="A238" s="23" t="s">
        <v>80</v>
      </c>
      <c r="B238" s="13">
        <f>AVERAGE(B225:B236)</f>
        <v>3223.0833333333335</v>
      </c>
      <c r="C238" s="45">
        <f t="shared" ref="C238:J238" si="54">AVERAGE(C225:C236)</f>
        <v>105.5</v>
      </c>
      <c r="D238" s="13">
        <f t="shared" si="54"/>
        <v>325.83333333333331</v>
      </c>
      <c r="E238" s="13">
        <f>AVERAGE(E225:E236)</f>
        <v>24.75</v>
      </c>
      <c r="F238" s="13">
        <f>AVERAGE(F225:F236)</f>
        <v>89.25</v>
      </c>
      <c r="G238" s="13">
        <f>AVERAGE(G225:G236)</f>
        <v>304.75</v>
      </c>
      <c r="H238" s="13">
        <f>AVERAGE(H225:H236)</f>
        <v>19.416666666666668</v>
      </c>
      <c r="I238" s="13">
        <f>AVERAGE(I225:I236)</f>
        <v>92.75</v>
      </c>
      <c r="J238" s="13">
        <f t="shared" si="54"/>
        <v>681.08333333333337</v>
      </c>
      <c r="K238" s="13">
        <f>AVERAGE(K225:K236)</f>
        <v>73.75</v>
      </c>
      <c r="L238" s="13">
        <f>AVERAGE(L225:L236)</f>
        <v>88.25</v>
      </c>
      <c r="M238" s="42">
        <f t="shared" ref="M238:T238" si="55">AVERAGE(M225:M236)</f>
        <v>7.5416666666666679</v>
      </c>
      <c r="N238" s="42">
        <f t="shared" si="55"/>
        <v>7.5750000000000002</v>
      </c>
      <c r="O238" s="42">
        <f t="shared" si="55"/>
        <v>1.8591666666666666</v>
      </c>
      <c r="P238" s="42">
        <f t="shared" si="55"/>
        <v>1.7049999999999998</v>
      </c>
      <c r="S238" s="13">
        <f t="shared" si="55"/>
        <v>4093.5833333333335</v>
      </c>
      <c r="T238" s="42">
        <f t="shared" si="55"/>
        <v>1.4634791462483212</v>
      </c>
      <c r="U238" s="33"/>
      <c r="AK238" s="108">
        <f>AVERAGE(AK225:AK236)</f>
        <v>424.72777777777787</v>
      </c>
    </row>
    <row r="239" spans="1:37" ht="13.5" thickTop="1" x14ac:dyDescent="0.2"/>
    <row r="240" spans="1:37" ht="13.5" thickBot="1" x14ac:dyDescent="0.25"/>
    <row r="241" spans="1:37" ht="13.5" thickTop="1" x14ac:dyDescent="0.2">
      <c r="A241" s="65" t="s">
        <v>5</v>
      </c>
      <c r="B241" s="25" t="s">
        <v>6</v>
      </c>
      <c r="C241" s="25" t="s">
        <v>6</v>
      </c>
      <c r="D241" s="25" t="s">
        <v>7</v>
      </c>
      <c r="E241" s="25" t="s">
        <v>8</v>
      </c>
      <c r="F241" s="48" t="s">
        <v>2</v>
      </c>
      <c r="G241" s="25" t="s">
        <v>9</v>
      </c>
      <c r="H241" s="25" t="s">
        <v>10</v>
      </c>
      <c r="I241" s="48" t="s">
        <v>3</v>
      </c>
      <c r="J241" s="25" t="s">
        <v>11</v>
      </c>
      <c r="K241" s="25" t="s">
        <v>12</v>
      </c>
      <c r="L241" s="48" t="s">
        <v>13</v>
      </c>
      <c r="M241" s="43" t="s">
        <v>55</v>
      </c>
      <c r="N241" s="43" t="s">
        <v>56</v>
      </c>
      <c r="O241" s="43" t="s">
        <v>57</v>
      </c>
      <c r="P241" s="43" t="s">
        <v>58</v>
      </c>
      <c r="S241" s="26" t="s">
        <v>47</v>
      </c>
      <c r="T241" s="26" t="s">
        <v>14</v>
      </c>
      <c r="U241" s="67"/>
      <c r="AK241" s="69" t="s">
        <v>149</v>
      </c>
    </row>
    <row r="242" spans="1:37" ht="13.5" thickBot="1" x14ac:dyDescent="0.25">
      <c r="A242" s="56" t="s">
        <v>81</v>
      </c>
      <c r="B242" s="28" t="s">
        <v>16</v>
      </c>
      <c r="C242" s="29" t="s">
        <v>17</v>
      </c>
      <c r="D242" s="28" t="s">
        <v>41</v>
      </c>
      <c r="E242" s="28" t="s">
        <v>41</v>
      </c>
      <c r="F242" s="49" t="s">
        <v>60</v>
      </c>
      <c r="G242" s="28" t="s">
        <v>41</v>
      </c>
      <c r="H242" s="28" t="s">
        <v>41</v>
      </c>
      <c r="I242" s="49" t="s">
        <v>60</v>
      </c>
      <c r="J242" s="28" t="s">
        <v>41</v>
      </c>
      <c r="K242" s="28" t="s">
        <v>41</v>
      </c>
      <c r="L242" s="49" t="s">
        <v>60</v>
      </c>
      <c r="M242" s="44"/>
      <c r="N242" s="44"/>
      <c r="O242" s="44"/>
      <c r="P242" s="44"/>
      <c r="S242" s="29" t="s">
        <v>49</v>
      </c>
      <c r="T242" s="29" t="s">
        <v>20</v>
      </c>
      <c r="U242" s="68"/>
      <c r="AK242" s="73" t="s">
        <v>150</v>
      </c>
    </row>
    <row r="243" spans="1:37" ht="13.5" thickTop="1" x14ac:dyDescent="0.2">
      <c r="A243" s="21" t="s">
        <v>21</v>
      </c>
      <c r="B243" s="7">
        <v>2826</v>
      </c>
      <c r="C243" s="7">
        <v>91</v>
      </c>
      <c r="D243" s="7">
        <v>255</v>
      </c>
      <c r="E243" s="7">
        <v>75</v>
      </c>
      <c r="F243" s="7">
        <v>72</v>
      </c>
      <c r="G243" s="7">
        <v>249</v>
      </c>
      <c r="H243" s="7">
        <v>27</v>
      </c>
      <c r="I243" s="7">
        <v>89</v>
      </c>
      <c r="J243" s="7">
        <v>560</v>
      </c>
      <c r="K243" s="7">
        <v>102</v>
      </c>
      <c r="L243" s="7">
        <v>82</v>
      </c>
      <c r="M243" s="47">
        <v>8</v>
      </c>
      <c r="N243" s="47">
        <v>7.8</v>
      </c>
      <c r="O243" s="47">
        <v>2.35</v>
      </c>
      <c r="P243" s="47">
        <v>1.9</v>
      </c>
      <c r="S243" s="46">
        <v>4523</v>
      </c>
      <c r="T243" s="8">
        <f t="shared" ref="T243:T254" si="56">S243/B243</f>
        <v>1.6004953998584572</v>
      </c>
      <c r="U243" s="3"/>
      <c r="AK243" s="106">
        <f>(0.8*C243*G243)/60</f>
        <v>302.12</v>
      </c>
    </row>
    <row r="244" spans="1:37" x14ac:dyDescent="0.2">
      <c r="A244" s="21" t="s">
        <v>22</v>
      </c>
      <c r="B244" s="7">
        <v>1770</v>
      </c>
      <c r="C244" s="7">
        <v>63</v>
      </c>
      <c r="D244" s="7">
        <v>262</v>
      </c>
      <c r="E244" s="7">
        <v>25</v>
      </c>
      <c r="F244" s="7">
        <v>90</v>
      </c>
      <c r="G244" s="7">
        <v>355</v>
      </c>
      <c r="H244" s="7">
        <v>17</v>
      </c>
      <c r="I244" s="7">
        <v>95</v>
      </c>
      <c r="J244" s="7">
        <v>838</v>
      </c>
      <c r="K244" s="7">
        <v>63</v>
      </c>
      <c r="L244" s="7">
        <v>92</v>
      </c>
      <c r="M244" s="47">
        <v>7.7</v>
      </c>
      <c r="N244" s="47">
        <v>7.7</v>
      </c>
      <c r="O244" s="47">
        <v>2.12</v>
      </c>
      <c r="P244" s="47">
        <v>2.6</v>
      </c>
      <c r="S244" s="46">
        <v>5054</v>
      </c>
      <c r="T244" s="8">
        <f t="shared" si="56"/>
        <v>2.855367231638418</v>
      </c>
      <c r="U244" s="3"/>
      <c r="AK244" s="106">
        <f t="shared" ref="AK244:AK254" si="57">(0.8*C244*G244)/60</f>
        <v>298.20000000000005</v>
      </c>
    </row>
    <row r="245" spans="1:37" x14ac:dyDescent="0.2">
      <c r="A245" s="21" t="s">
        <v>37</v>
      </c>
      <c r="B245" s="7">
        <v>1733</v>
      </c>
      <c r="C245" s="7">
        <v>56</v>
      </c>
      <c r="D245" s="7">
        <v>281</v>
      </c>
      <c r="E245" s="7">
        <v>37</v>
      </c>
      <c r="F245" s="7">
        <v>85</v>
      </c>
      <c r="G245" s="7">
        <v>387</v>
      </c>
      <c r="H245" s="7">
        <v>16</v>
      </c>
      <c r="I245" s="7">
        <v>95</v>
      </c>
      <c r="J245" s="7">
        <v>879</v>
      </c>
      <c r="K245" s="7">
        <v>86</v>
      </c>
      <c r="L245" s="7">
        <v>90</v>
      </c>
      <c r="M245" s="47">
        <v>8</v>
      </c>
      <c r="N245" s="47">
        <v>7.4</v>
      </c>
      <c r="O245" s="47">
        <v>2.23</v>
      </c>
      <c r="P245" s="47">
        <v>1.7</v>
      </c>
      <c r="S245" s="46">
        <v>5054</v>
      </c>
      <c r="T245" s="8">
        <f t="shared" si="56"/>
        <v>2.9163300634737448</v>
      </c>
      <c r="U245" s="3"/>
      <c r="AK245" s="106">
        <f t="shared" si="57"/>
        <v>288.96000000000004</v>
      </c>
    </row>
    <row r="246" spans="1:37" x14ac:dyDescent="0.2">
      <c r="A246" s="21" t="s">
        <v>24</v>
      </c>
      <c r="B246" s="7">
        <v>1896</v>
      </c>
      <c r="C246" s="7">
        <v>63</v>
      </c>
      <c r="D246" s="7">
        <v>283</v>
      </c>
      <c r="E246" s="7">
        <v>73</v>
      </c>
      <c r="F246" s="7">
        <v>76</v>
      </c>
      <c r="G246" s="7">
        <v>500</v>
      </c>
      <c r="H246" s="7">
        <v>30</v>
      </c>
      <c r="I246" s="7">
        <v>94</v>
      </c>
      <c r="J246" s="7">
        <v>923</v>
      </c>
      <c r="K246" s="7">
        <v>102</v>
      </c>
      <c r="L246" s="7">
        <v>90</v>
      </c>
      <c r="M246" s="47">
        <v>7.7</v>
      </c>
      <c r="N246" s="47">
        <v>7.5</v>
      </c>
      <c r="O246" s="47">
        <v>1.94</v>
      </c>
      <c r="P246" s="47">
        <v>1.4</v>
      </c>
      <c r="S246" s="46">
        <v>4686</v>
      </c>
      <c r="T246" s="8">
        <f t="shared" si="56"/>
        <v>2.471518987341772</v>
      </c>
      <c r="U246" s="3"/>
      <c r="AK246" s="106">
        <f t="shared" si="57"/>
        <v>420.00000000000006</v>
      </c>
    </row>
    <row r="247" spans="1:37" x14ac:dyDescent="0.2">
      <c r="A247" s="21" t="s">
        <v>25</v>
      </c>
      <c r="B247" s="7">
        <v>2915</v>
      </c>
      <c r="C247" s="7">
        <v>94</v>
      </c>
      <c r="D247" s="7">
        <v>308</v>
      </c>
      <c r="E247" s="7">
        <v>38</v>
      </c>
      <c r="F247" s="7">
        <v>80</v>
      </c>
      <c r="G247" s="7">
        <v>371</v>
      </c>
      <c r="H247" s="7">
        <v>25</v>
      </c>
      <c r="I247" s="7">
        <v>92</v>
      </c>
      <c r="J247" s="7">
        <v>642</v>
      </c>
      <c r="K247" s="7">
        <v>92</v>
      </c>
      <c r="L247" s="7">
        <v>83</v>
      </c>
      <c r="M247" s="47">
        <v>7.8</v>
      </c>
      <c r="N247" s="47">
        <v>7.6</v>
      </c>
      <c r="O247" s="47">
        <v>1.65</v>
      </c>
      <c r="P247" s="47">
        <v>1.27</v>
      </c>
      <c r="S247" s="46">
        <v>5844</v>
      </c>
      <c r="T247" s="8">
        <f t="shared" si="56"/>
        <v>2.004802744425386</v>
      </c>
      <c r="U247" s="3"/>
      <c r="AK247" s="106">
        <f t="shared" si="57"/>
        <v>464.98666666666668</v>
      </c>
    </row>
    <row r="248" spans="1:37" x14ac:dyDescent="0.2">
      <c r="A248" s="21" t="s">
        <v>26</v>
      </c>
      <c r="B248" s="7">
        <v>1932</v>
      </c>
      <c r="C248" s="7">
        <v>64</v>
      </c>
      <c r="D248" s="7">
        <v>227</v>
      </c>
      <c r="E248" s="7">
        <v>26</v>
      </c>
      <c r="F248" s="7">
        <v>87</v>
      </c>
      <c r="G248" s="7">
        <v>325</v>
      </c>
      <c r="H248" s="7">
        <v>17</v>
      </c>
      <c r="I248" s="7">
        <v>95</v>
      </c>
      <c r="J248" s="7">
        <v>633</v>
      </c>
      <c r="K248" s="7">
        <v>72</v>
      </c>
      <c r="L248" s="7">
        <v>88</v>
      </c>
      <c r="M248" s="47">
        <v>7.5</v>
      </c>
      <c r="N248" s="47">
        <v>7.6</v>
      </c>
      <c r="O248" s="47">
        <v>1.88</v>
      </c>
      <c r="P248" s="47">
        <v>1.6</v>
      </c>
      <c r="S248" s="46">
        <v>4253</v>
      </c>
      <c r="T248" s="8">
        <f t="shared" si="56"/>
        <v>2.2013457556935818</v>
      </c>
      <c r="U248" s="3"/>
      <c r="AK248" s="106">
        <f t="shared" si="57"/>
        <v>277.33333333333331</v>
      </c>
    </row>
    <row r="249" spans="1:37" x14ac:dyDescent="0.2">
      <c r="A249" s="21" t="s">
        <v>27</v>
      </c>
      <c r="B249" s="7">
        <v>2397</v>
      </c>
      <c r="C249" s="7">
        <v>77</v>
      </c>
      <c r="D249" s="7">
        <v>738</v>
      </c>
      <c r="E249" s="7">
        <v>18</v>
      </c>
      <c r="F249" s="7">
        <v>98</v>
      </c>
      <c r="G249" s="7">
        <v>485</v>
      </c>
      <c r="H249" s="7">
        <v>9</v>
      </c>
      <c r="I249" s="7">
        <v>98</v>
      </c>
      <c r="J249" s="7">
        <v>1071</v>
      </c>
      <c r="K249" s="7">
        <v>48</v>
      </c>
      <c r="L249" s="7">
        <v>95</v>
      </c>
      <c r="M249" s="47">
        <v>7.3</v>
      </c>
      <c r="N249" s="47">
        <v>7.6</v>
      </c>
      <c r="O249" s="47">
        <v>2.0699999999999998</v>
      </c>
      <c r="P249" s="47">
        <v>1.63</v>
      </c>
      <c r="S249" s="46">
        <v>4285</v>
      </c>
      <c r="T249" s="8">
        <f t="shared" si="56"/>
        <v>1.7876512307050481</v>
      </c>
      <c r="U249" s="3"/>
      <c r="AK249" s="106">
        <f t="shared" si="57"/>
        <v>497.93333333333334</v>
      </c>
    </row>
    <row r="250" spans="1:37" x14ac:dyDescent="0.2">
      <c r="A250" s="21" t="s">
        <v>28</v>
      </c>
      <c r="B250" s="7">
        <v>3258</v>
      </c>
      <c r="C250" s="7">
        <v>105</v>
      </c>
      <c r="D250" s="7">
        <v>344</v>
      </c>
      <c r="E250" s="7">
        <v>21</v>
      </c>
      <c r="F250" s="7">
        <v>93</v>
      </c>
      <c r="G250" s="7">
        <v>496</v>
      </c>
      <c r="H250" s="7">
        <v>13</v>
      </c>
      <c r="I250" s="7">
        <v>97</v>
      </c>
      <c r="J250" s="7">
        <v>956</v>
      </c>
      <c r="K250" s="7">
        <v>57</v>
      </c>
      <c r="L250" s="7">
        <v>93</v>
      </c>
      <c r="M250" s="47">
        <v>7.4</v>
      </c>
      <c r="N250" s="47">
        <v>7.4</v>
      </c>
      <c r="O250" s="47">
        <v>1.99</v>
      </c>
      <c r="P250" s="47">
        <v>1.52</v>
      </c>
      <c r="S250" s="46">
        <v>4407</v>
      </c>
      <c r="T250" s="8">
        <f t="shared" si="56"/>
        <v>1.3526703499079189</v>
      </c>
      <c r="U250" s="3"/>
      <c r="AK250" s="106">
        <f t="shared" si="57"/>
        <v>694.4</v>
      </c>
    </row>
    <row r="251" spans="1:37" x14ac:dyDescent="0.2">
      <c r="A251" s="21" t="s">
        <v>29</v>
      </c>
      <c r="B251" s="7">
        <v>2026</v>
      </c>
      <c r="C251" s="7">
        <v>68</v>
      </c>
      <c r="D251" s="7">
        <v>332</v>
      </c>
      <c r="E251" s="7">
        <v>13</v>
      </c>
      <c r="F251" s="7">
        <v>95</v>
      </c>
      <c r="G251" s="7">
        <v>331</v>
      </c>
      <c r="H251" s="7">
        <v>7</v>
      </c>
      <c r="I251" s="7">
        <v>98</v>
      </c>
      <c r="J251" s="7">
        <v>707</v>
      </c>
      <c r="K251" s="7">
        <v>45</v>
      </c>
      <c r="L251" s="7">
        <v>93</v>
      </c>
      <c r="M251" s="47">
        <v>7</v>
      </c>
      <c r="N251" s="47">
        <v>7.1</v>
      </c>
      <c r="O251" s="47">
        <v>2.11</v>
      </c>
      <c r="P251" s="47">
        <v>1.66</v>
      </c>
      <c r="S251" s="46">
        <v>3972</v>
      </c>
      <c r="T251" s="8">
        <f t="shared" si="56"/>
        <v>1.9605133267522212</v>
      </c>
      <c r="U251" s="3"/>
      <c r="AK251" s="106">
        <f t="shared" si="57"/>
        <v>300.10666666666668</v>
      </c>
    </row>
    <row r="252" spans="1:37" x14ac:dyDescent="0.2">
      <c r="A252" s="21" t="s">
        <v>30</v>
      </c>
      <c r="B252" s="7">
        <v>2579</v>
      </c>
      <c r="C252" s="7">
        <v>83</v>
      </c>
      <c r="D252" s="7">
        <v>566</v>
      </c>
      <c r="E252" s="7">
        <v>14</v>
      </c>
      <c r="F252" s="7">
        <v>96</v>
      </c>
      <c r="G252" s="7">
        <v>279</v>
      </c>
      <c r="H252" s="7">
        <v>9</v>
      </c>
      <c r="I252" s="7">
        <v>97</v>
      </c>
      <c r="J252" s="7">
        <v>801</v>
      </c>
      <c r="K252" s="7">
        <v>39</v>
      </c>
      <c r="L252" s="7">
        <v>95</v>
      </c>
      <c r="M252" s="47">
        <v>7.3</v>
      </c>
      <c r="N252" s="47">
        <v>7.3</v>
      </c>
      <c r="O252" s="47">
        <v>2.2400000000000002</v>
      </c>
      <c r="P252" s="47">
        <v>1.71</v>
      </c>
      <c r="S252" s="46">
        <v>4352</v>
      </c>
      <c r="T252" s="8">
        <f t="shared" si="56"/>
        <v>1.687475765800698</v>
      </c>
      <c r="U252" s="3"/>
      <c r="AK252" s="106">
        <f t="shared" si="57"/>
        <v>308.76000000000005</v>
      </c>
    </row>
    <row r="253" spans="1:37" x14ac:dyDescent="0.2">
      <c r="A253" s="21" t="s">
        <v>31</v>
      </c>
      <c r="B253" s="7">
        <v>2714</v>
      </c>
      <c r="C253" s="7">
        <v>90</v>
      </c>
      <c r="D253" s="7">
        <v>353</v>
      </c>
      <c r="E253" s="7">
        <v>25</v>
      </c>
      <c r="F253" s="7">
        <v>92</v>
      </c>
      <c r="G253" s="7">
        <v>241</v>
      </c>
      <c r="H253" s="7">
        <v>11</v>
      </c>
      <c r="I253" s="7">
        <v>95</v>
      </c>
      <c r="J253" s="7">
        <v>688</v>
      </c>
      <c r="K253" s="7">
        <v>35</v>
      </c>
      <c r="L253" s="7">
        <v>95</v>
      </c>
      <c r="M253" s="47">
        <v>7.5</v>
      </c>
      <c r="N253" s="47">
        <v>7.6</v>
      </c>
      <c r="O253" s="47">
        <v>2.04</v>
      </c>
      <c r="P253" s="47">
        <v>0.75</v>
      </c>
      <c r="S253" s="46">
        <v>3761</v>
      </c>
      <c r="T253" s="8">
        <f t="shared" si="56"/>
        <v>1.3857774502579219</v>
      </c>
      <c r="U253" s="3"/>
      <c r="AK253" s="106">
        <f t="shared" si="57"/>
        <v>289.2</v>
      </c>
    </row>
    <row r="254" spans="1:37" ht="13.5" thickBot="1" x14ac:dyDescent="0.25">
      <c r="A254" s="21" t="s">
        <v>32</v>
      </c>
      <c r="B254" s="7">
        <v>2013</v>
      </c>
      <c r="C254" s="7">
        <v>65</v>
      </c>
      <c r="D254" s="7">
        <v>358</v>
      </c>
      <c r="E254" s="7">
        <v>46</v>
      </c>
      <c r="F254" s="7">
        <v>77</v>
      </c>
      <c r="G254" s="7">
        <v>339</v>
      </c>
      <c r="H254" s="7">
        <v>16</v>
      </c>
      <c r="I254" s="7">
        <v>95</v>
      </c>
      <c r="J254" s="7">
        <v>789</v>
      </c>
      <c r="K254" s="7">
        <v>56</v>
      </c>
      <c r="L254" s="7">
        <v>92</v>
      </c>
      <c r="M254" s="47">
        <v>7.7</v>
      </c>
      <c r="N254" s="47">
        <v>7.4</v>
      </c>
      <c r="O254" s="47">
        <v>1.93</v>
      </c>
      <c r="P254" s="47">
        <v>1.35</v>
      </c>
      <c r="S254" s="46">
        <v>3580</v>
      </c>
      <c r="T254" s="8">
        <f t="shared" si="56"/>
        <v>1.7784401390958768</v>
      </c>
      <c r="U254" s="3"/>
      <c r="AK254" s="106">
        <f t="shared" si="57"/>
        <v>293.8</v>
      </c>
    </row>
    <row r="255" spans="1:37" ht="13.5" thickTop="1" x14ac:dyDescent="0.2">
      <c r="A255" s="22" t="s">
        <v>82</v>
      </c>
      <c r="B255" s="10">
        <f>SUM(B243:B254)</f>
        <v>28059</v>
      </c>
      <c r="C255" s="10">
        <f>SUM(C243:C254)</f>
        <v>919</v>
      </c>
      <c r="D255" s="10"/>
      <c r="E255" s="10"/>
      <c r="F255" s="10"/>
      <c r="G255" s="10"/>
      <c r="H255" s="10"/>
      <c r="I255" s="10"/>
      <c r="J255" s="10"/>
      <c r="K255" s="10"/>
      <c r="L255" s="10"/>
      <c r="M255" s="41">
        <f>SUM(M243:M254)</f>
        <v>90.899999999999991</v>
      </c>
      <c r="N255" s="41">
        <f>SUM(N243:N254)</f>
        <v>90</v>
      </c>
      <c r="O255" s="41">
        <f>SUM(O243:O254)</f>
        <v>24.549999999999997</v>
      </c>
      <c r="P255" s="41">
        <f>SUM(P243:P254)</f>
        <v>19.09</v>
      </c>
      <c r="S255" s="10">
        <f>SUM(S243:S254)</f>
        <v>53771</v>
      </c>
      <c r="T255" s="41"/>
      <c r="U255" s="33"/>
      <c r="AK255" s="107"/>
    </row>
    <row r="256" spans="1:37" ht="13.5" thickBot="1" x14ac:dyDescent="0.25">
      <c r="A256" s="23" t="s">
        <v>83</v>
      </c>
      <c r="B256" s="13">
        <f>AVERAGE(B243:B254)</f>
        <v>2338.25</v>
      </c>
      <c r="C256" s="45">
        <f t="shared" ref="C256:J256" si="58">AVERAGE(C243:C254)</f>
        <v>76.583333333333329</v>
      </c>
      <c r="D256" s="13">
        <f t="shared" si="58"/>
        <v>358.91666666666669</v>
      </c>
      <c r="E256" s="13">
        <f>AVERAGE(E243:E254)</f>
        <v>34.25</v>
      </c>
      <c r="F256" s="13">
        <f>AVERAGE(F243:F254)</f>
        <v>86.75</v>
      </c>
      <c r="G256" s="13">
        <f>AVERAGE(G243:G254)</f>
        <v>363.16666666666669</v>
      </c>
      <c r="H256" s="13">
        <f>AVERAGE(H243:H254)</f>
        <v>16.416666666666668</v>
      </c>
      <c r="I256" s="13">
        <f>AVERAGE(I243:I254)</f>
        <v>95</v>
      </c>
      <c r="J256" s="13">
        <f t="shared" si="58"/>
        <v>790.58333333333337</v>
      </c>
      <c r="K256" s="13">
        <f>AVERAGE(K243:K254)</f>
        <v>66.416666666666671</v>
      </c>
      <c r="L256" s="13">
        <f>AVERAGE(L243:L254)</f>
        <v>90.666666666666671</v>
      </c>
      <c r="M256" s="42">
        <f t="shared" ref="M256:T256" si="59">AVERAGE(M243:M254)</f>
        <v>7.5749999999999993</v>
      </c>
      <c r="N256" s="42">
        <f t="shared" si="59"/>
        <v>7.5</v>
      </c>
      <c r="O256" s="42">
        <f t="shared" si="59"/>
        <v>2.0458333333333329</v>
      </c>
      <c r="P256" s="42">
        <f t="shared" si="59"/>
        <v>1.5908333333333333</v>
      </c>
      <c r="S256" s="13">
        <f t="shared" si="59"/>
        <v>4480.916666666667</v>
      </c>
      <c r="T256" s="42">
        <f t="shared" si="59"/>
        <v>2.0001990370792542</v>
      </c>
      <c r="U256" s="33"/>
      <c r="AK256" s="108">
        <f>AVERAGE(AK243:AK254)</f>
        <v>369.65000000000009</v>
      </c>
    </row>
    <row r="257" spans="1:37" ht="13.5" thickTop="1" x14ac:dyDescent="0.2"/>
    <row r="258" spans="1:37" ht="13.5" thickBot="1" x14ac:dyDescent="0.25"/>
    <row r="259" spans="1:37" ht="13.5" thickTop="1" x14ac:dyDescent="0.2">
      <c r="A259" s="65" t="s">
        <v>5</v>
      </c>
      <c r="B259" s="25" t="s">
        <v>6</v>
      </c>
      <c r="C259" s="25" t="s">
        <v>6</v>
      </c>
      <c r="D259" s="25" t="s">
        <v>7</v>
      </c>
      <c r="E259" s="25" t="s">
        <v>8</v>
      </c>
      <c r="F259" s="48" t="s">
        <v>2</v>
      </c>
      <c r="G259" s="25" t="s">
        <v>9</v>
      </c>
      <c r="H259" s="25" t="s">
        <v>10</v>
      </c>
      <c r="I259" s="48" t="s">
        <v>3</v>
      </c>
      <c r="J259" s="25" t="s">
        <v>11</v>
      </c>
      <c r="K259" s="25" t="s">
        <v>12</v>
      </c>
      <c r="L259" s="48" t="s">
        <v>13</v>
      </c>
      <c r="M259" s="43" t="s">
        <v>55</v>
      </c>
      <c r="N259" s="43" t="s">
        <v>56</v>
      </c>
      <c r="O259" s="43" t="s">
        <v>57</v>
      </c>
      <c r="P259" s="43" t="s">
        <v>58</v>
      </c>
      <c r="Q259" s="43" t="s">
        <v>84</v>
      </c>
      <c r="R259" s="43" t="s">
        <v>85</v>
      </c>
      <c r="S259" s="43" t="s">
        <v>86</v>
      </c>
      <c r="T259" s="43" t="s">
        <v>87</v>
      </c>
      <c r="U259" s="43"/>
      <c r="V259" s="43" t="s">
        <v>88</v>
      </c>
      <c r="W259" s="43" t="s">
        <v>89</v>
      </c>
      <c r="X259" s="43"/>
      <c r="AA259" s="26" t="s">
        <v>47</v>
      </c>
      <c r="AB259" s="26" t="s">
        <v>14</v>
      </c>
      <c r="AC259" s="26" t="s">
        <v>91</v>
      </c>
      <c r="AD259" s="43" t="s">
        <v>90</v>
      </c>
      <c r="AE259" s="43" t="s">
        <v>90</v>
      </c>
      <c r="AF259" s="69" t="s">
        <v>92</v>
      </c>
      <c r="AG259" s="70" t="s">
        <v>93</v>
      </c>
      <c r="AH259" s="71" t="s">
        <v>94</v>
      </c>
      <c r="AI259" s="72" t="s">
        <v>92</v>
      </c>
      <c r="AJ259" s="71" t="s">
        <v>92</v>
      </c>
      <c r="AK259" s="69" t="s">
        <v>149</v>
      </c>
    </row>
    <row r="260" spans="1:37" ht="13.5" thickBot="1" x14ac:dyDescent="0.25">
      <c r="A260" s="56" t="s">
        <v>95</v>
      </c>
      <c r="B260" s="28" t="s">
        <v>16</v>
      </c>
      <c r="C260" s="29" t="s">
        <v>17</v>
      </c>
      <c r="D260" s="28" t="s">
        <v>41</v>
      </c>
      <c r="E260" s="28" t="s">
        <v>41</v>
      </c>
      <c r="F260" s="49" t="s">
        <v>60</v>
      </c>
      <c r="G260" s="28" t="s">
        <v>41</v>
      </c>
      <c r="H260" s="28" t="s">
        <v>41</v>
      </c>
      <c r="I260" s="49" t="s">
        <v>60</v>
      </c>
      <c r="J260" s="28" t="s">
        <v>41</v>
      </c>
      <c r="K260" s="28" t="s">
        <v>41</v>
      </c>
      <c r="L260" s="49" t="s">
        <v>60</v>
      </c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AA260" s="29" t="s">
        <v>49</v>
      </c>
      <c r="AB260" s="29" t="s">
        <v>20</v>
      </c>
      <c r="AC260" s="29" t="s">
        <v>20</v>
      </c>
      <c r="AD260" s="44" t="s">
        <v>96</v>
      </c>
      <c r="AE260" s="44" t="s">
        <v>60</v>
      </c>
      <c r="AF260" s="73" t="s">
        <v>6</v>
      </c>
      <c r="AG260" s="74" t="s">
        <v>97</v>
      </c>
      <c r="AH260" s="75" t="s">
        <v>98</v>
      </c>
      <c r="AI260" s="76" t="s">
        <v>99</v>
      </c>
      <c r="AJ260" s="75" t="s">
        <v>100</v>
      </c>
      <c r="AK260" s="73" t="s">
        <v>150</v>
      </c>
    </row>
    <row r="261" spans="1:37" ht="13.5" thickTop="1" x14ac:dyDescent="0.2">
      <c r="A261" s="21" t="s">
        <v>21</v>
      </c>
      <c r="B261" s="7">
        <v>2101</v>
      </c>
      <c r="C261" s="7">
        <v>68</v>
      </c>
      <c r="D261" s="7">
        <v>260</v>
      </c>
      <c r="E261" s="7">
        <v>32</v>
      </c>
      <c r="F261" s="7">
        <v>86</v>
      </c>
      <c r="G261" s="7">
        <v>308</v>
      </c>
      <c r="H261" s="7">
        <v>24</v>
      </c>
      <c r="I261" s="7">
        <v>92</v>
      </c>
      <c r="J261" s="7">
        <v>825</v>
      </c>
      <c r="K261" s="7">
        <v>75</v>
      </c>
      <c r="L261" s="7">
        <v>90</v>
      </c>
      <c r="M261" s="47">
        <v>7.7</v>
      </c>
      <c r="N261" s="47">
        <v>7.6</v>
      </c>
      <c r="O261" s="47">
        <v>2.31</v>
      </c>
      <c r="P261" s="47">
        <v>1.79</v>
      </c>
      <c r="Q261" s="40">
        <v>76</v>
      </c>
      <c r="R261" s="40">
        <v>0</v>
      </c>
      <c r="S261" s="40">
        <v>96</v>
      </c>
      <c r="T261" s="52">
        <v>13</v>
      </c>
      <c r="U261" s="52"/>
      <c r="V261" s="40">
        <v>11</v>
      </c>
      <c r="W261" s="40">
        <v>1</v>
      </c>
      <c r="X261" s="40"/>
      <c r="AA261" s="46">
        <v>4502</v>
      </c>
      <c r="AB261" s="8">
        <f t="shared" ref="AB261:AB272" si="60">AA261/B261</f>
        <v>2.1427891480247503</v>
      </c>
      <c r="AC261" s="8">
        <f t="shared" ref="AC261:AC272" si="61">Z261/B261</f>
        <v>0</v>
      </c>
      <c r="AD261" s="8">
        <v>30</v>
      </c>
      <c r="AE261" s="8">
        <v>2.6</v>
      </c>
      <c r="AF261" s="77">
        <f t="shared" ref="AF261:AF272" si="62">C261/$C$2</f>
        <v>0.50370370370370365</v>
      </c>
      <c r="AG261" s="78">
        <f t="shared" ref="AG261:AG272" si="63">(C261*D261)/1000</f>
        <v>17.68</v>
      </c>
      <c r="AH261" s="79">
        <f>(AG261)/$E$3</f>
        <v>0.36378600823045265</v>
      </c>
      <c r="AI261" s="80">
        <f t="shared" ref="AI261:AI272" si="64">(C261*G261)/1000</f>
        <v>20.943999999999999</v>
      </c>
      <c r="AJ261" s="79">
        <f>(AI261)/$G$3</f>
        <v>0.41391304347826086</v>
      </c>
      <c r="AK261" s="106">
        <f>(0.8*C261*G261)/60</f>
        <v>279.25333333333333</v>
      </c>
    </row>
    <row r="262" spans="1:37" x14ac:dyDescent="0.2">
      <c r="A262" s="21" t="s">
        <v>22</v>
      </c>
      <c r="B262" s="7">
        <v>1511</v>
      </c>
      <c r="C262" s="7">
        <v>54</v>
      </c>
      <c r="D262" s="7">
        <v>272</v>
      </c>
      <c r="E262" s="7">
        <v>20</v>
      </c>
      <c r="F262" s="7">
        <v>90</v>
      </c>
      <c r="G262" s="7">
        <v>310</v>
      </c>
      <c r="H262" s="7">
        <v>10</v>
      </c>
      <c r="I262" s="7">
        <v>97</v>
      </c>
      <c r="J262" s="7">
        <v>789</v>
      </c>
      <c r="K262" s="7">
        <v>55</v>
      </c>
      <c r="L262" s="7">
        <v>92</v>
      </c>
      <c r="M262" s="47">
        <v>7.7</v>
      </c>
      <c r="N262" s="47">
        <v>7.7</v>
      </c>
      <c r="O262" s="47">
        <v>2.3199999999999998</v>
      </c>
      <c r="P262" s="47">
        <v>1.58</v>
      </c>
      <c r="Q262" s="40">
        <v>69</v>
      </c>
      <c r="R262" s="52">
        <v>1.9</v>
      </c>
      <c r="S262" s="40">
        <v>100</v>
      </c>
      <c r="T262" s="52">
        <v>19.5</v>
      </c>
      <c r="U262" s="52"/>
      <c r="V262" s="40">
        <v>14</v>
      </c>
      <c r="W262" s="52">
        <v>3.4</v>
      </c>
      <c r="X262" s="52"/>
      <c r="AA262" s="46">
        <v>3808</v>
      </c>
      <c r="AB262" s="8">
        <f t="shared" si="60"/>
        <v>2.5201853077432164</v>
      </c>
      <c r="AC262" s="8">
        <f t="shared" si="61"/>
        <v>0</v>
      </c>
      <c r="AD262" s="8">
        <v>30</v>
      </c>
      <c r="AE262" s="8">
        <v>1.3</v>
      </c>
      <c r="AF262" s="77">
        <f t="shared" si="62"/>
        <v>0.4</v>
      </c>
      <c r="AG262" s="78">
        <f t="shared" si="63"/>
        <v>14.688000000000001</v>
      </c>
      <c r="AH262" s="79">
        <f t="shared" ref="AH262:AH274" si="65">(AG262)/$E$3</f>
        <v>0.30222222222222223</v>
      </c>
      <c r="AI262" s="80">
        <f t="shared" si="64"/>
        <v>16.739999999999998</v>
      </c>
      <c r="AJ262" s="79">
        <f t="shared" ref="AJ262:AJ274" si="66">(AI262)/$G$3</f>
        <v>0.33083003952569168</v>
      </c>
      <c r="AK262" s="106">
        <f t="shared" ref="AK262:AK272" si="67">(0.8*C262*G262)/60</f>
        <v>223.2</v>
      </c>
    </row>
    <row r="263" spans="1:37" x14ac:dyDescent="0.2">
      <c r="A263" s="21" t="s">
        <v>37</v>
      </c>
      <c r="B263" s="7">
        <v>2852</v>
      </c>
      <c r="C263" s="7">
        <v>92</v>
      </c>
      <c r="D263" s="7">
        <v>391</v>
      </c>
      <c r="E263" s="7">
        <v>20</v>
      </c>
      <c r="F263" s="7">
        <v>92</v>
      </c>
      <c r="G263" s="7">
        <v>297</v>
      </c>
      <c r="H263" s="7">
        <v>15</v>
      </c>
      <c r="I263" s="7">
        <v>94</v>
      </c>
      <c r="J263" s="7">
        <v>767</v>
      </c>
      <c r="K263" s="7">
        <v>59</v>
      </c>
      <c r="L263" s="7">
        <v>92</v>
      </c>
      <c r="M263" s="47">
        <v>7.7</v>
      </c>
      <c r="N263" s="47">
        <v>7.4</v>
      </c>
      <c r="O263" s="47">
        <v>2.27</v>
      </c>
      <c r="P263" s="47">
        <v>2.02</v>
      </c>
      <c r="Q263" s="40">
        <v>75</v>
      </c>
      <c r="R263" s="52">
        <v>35.799999999999997</v>
      </c>
      <c r="S263" s="40">
        <v>77</v>
      </c>
      <c r="T263" s="52">
        <v>41.1</v>
      </c>
      <c r="U263" s="52"/>
      <c r="V263" s="40">
        <v>18</v>
      </c>
      <c r="W263" s="52">
        <v>4.5</v>
      </c>
      <c r="X263" s="52"/>
      <c r="AA263" s="46">
        <v>3893</v>
      </c>
      <c r="AB263" s="8">
        <f t="shared" si="60"/>
        <v>1.3650070126227209</v>
      </c>
      <c r="AC263" s="8">
        <f t="shared" si="61"/>
        <v>0</v>
      </c>
      <c r="AD263" s="8">
        <v>30</v>
      </c>
      <c r="AE263" s="8">
        <v>2.4500000000000002</v>
      </c>
      <c r="AF263" s="77">
        <f t="shared" si="62"/>
        <v>0.68148148148148147</v>
      </c>
      <c r="AG263" s="78">
        <f t="shared" si="63"/>
        <v>35.972000000000001</v>
      </c>
      <c r="AH263" s="79">
        <f t="shared" si="65"/>
        <v>0.7401646090534979</v>
      </c>
      <c r="AI263" s="80">
        <f t="shared" si="64"/>
        <v>27.324000000000002</v>
      </c>
      <c r="AJ263" s="79">
        <f t="shared" si="66"/>
        <v>0.54</v>
      </c>
      <c r="AK263" s="106">
        <f t="shared" si="67"/>
        <v>364.32</v>
      </c>
    </row>
    <row r="264" spans="1:37" x14ac:dyDescent="0.2">
      <c r="A264" s="21" t="s">
        <v>24</v>
      </c>
      <c r="B264" s="7">
        <v>1955</v>
      </c>
      <c r="C264" s="7">
        <v>65</v>
      </c>
      <c r="D264" s="7">
        <v>359</v>
      </c>
      <c r="E264" s="7">
        <v>28</v>
      </c>
      <c r="F264" s="7">
        <v>91</v>
      </c>
      <c r="G264" s="7">
        <v>352</v>
      </c>
      <c r="H264" s="7">
        <v>19</v>
      </c>
      <c r="I264" s="7">
        <v>94</v>
      </c>
      <c r="J264" s="7">
        <v>910</v>
      </c>
      <c r="K264" s="7">
        <v>91</v>
      </c>
      <c r="L264" s="7">
        <v>90</v>
      </c>
      <c r="M264" s="47">
        <v>7.6</v>
      </c>
      <c r="N264" s="47">
        <v>7.7</v>
      </c>
      <c r="O264" s="47">
        <v>2.82</v>
      </c>
      <c r="P264" s="47">
        <v>2.4300000000000002</v>
      </c>
      <c r="Q264" s="40">
        <v>30</v>
      </c>
      <c r="R264" s="52">
        <v>24</v>
      </c>
      <c r="S264" s="40">
        <v>47</v>
      </c>
      <c r="T264" s="52">
        <v>41</v>
      </c>
      <c r="U264" s="52"/>
      <c r="V264" s="40">
        <v>11</v>
      </c>
      <c r="W264" s="52">
        <v>1</v>
      </c>
      <c r="X264" s="52"/>
      <c r="AA264" s="46">
        <v>3502</v>
      </c>
      <c r="AB264" s="8">
        <f t="shared" si="60"/>
        <v>1.7913043478260871</v>
      </c>
      <c r="AC264" s="8">
        <f t="shared" si="61"/>
        <v>0</v>
      </c>
      <c r="AD264" s="8">
        <v>30</v>
      </c>
      <c r="AE264" s="8">
        <v>2.1</v>
      </c>
      <c r="AF264" s="77">
        <f t="shared" si="62"/>
        <v>0.48148148148148145</v>
      </c>
      <c r="AG264" s="78">
        <f t="shared" si="63"/>
        <v>23.335000000000001</v>
      </c>
      <c r="AH264" s="79">
        <f t="shared" si="65"/>
        <v>0.48014403292181068</v>
      </c>
      <c r="AI264" s="80">
        <f t="shared" si="64"/>
        <v>22.88</v>
      </c>
      <c r="AJ264" s="79">
        <f t="shared" si="66"/>
        <v>0.4521739130434782</v>
      </c>
      <c r="AK264" s="106">
        <f t="shared" si="67"/>
        <v>305.06666666666666</v>
      </c>
    </row>
    <row r="265" spans="1:37" x14ac:dyDescent="0.2">
      <c r="A265" s="21" t="s">
        <v>25</v>
      </c>
      <c r="B265" s="7">
        <v>3288</v>
      </c>
      <c r="C265" s="7">
        <v>106</v>
      </c>
      <c r="D265" s="7">
        <v>156</v>
      </c>
      <c r="E265" s="7">
        <v>18</v>
      </c>
      <c r="F265" s="7">
        <v>88</v>
      </c>
      <c r="G265" s="7">
        <v>349</v>
      </c>
      <c r="H265" s="7">
        <v>17</v>
      </c>
      <c r="I265" s="7">
        <v>95</v>
      </c>
      <c r="J265" s="7">
        <v>636</v>
      </c>
      <c r="K265" s="7">
        <v>57</v>
      </c>
      <c r="L265" s="7">
        <v>91</v>
      </c>
      <c r="M265" s="47">
        <v>7.7</v>
      </c>
      <c r="N265" s="47">
        <v>7.7</v>
      </c>
      <c r="O265" s="47">
        <v>2.56</v>
      </c>
      <c r="P265" s="47">
        <v>2.0099999999999998</v>
      </c>
      <c r="Q265" s="40">
        <v>45</v>
      </c>
      <c r="R265" s="52">
        <v>2</v>
      </c>
      <c r="S265" s="40">
        <v>55</v>
      </c>
      <c r="T265" s="52">
        <v>8</v>
      </c>
      <c r="U265" s="52"/>
      <c r="V265" s="40">
        <v>7</v>
      </c>
      <c r="W265" s="52">
        <v>3</v>
      </c>
      <c r="X265" s="52"/>
      <c r="AA265" s="46">
        <v>3930</v>
      </c>
      <c r="AB265" s="8">
        <f t="shared" si="60"/>
        <v>1.1952554744525548</v>
      </c>
      <c r="AC265" s="8">
        <f t="shared" si="61"/>
        <v>0</v>
      </c>
      <c r="AD265" s="8">
        <v>30</v>
      </c>
      <c r="AE265" s="8">
        <v>2.5099999999999998</v>
      </c>
      <c r="AF265" s="77">
        <f t="shared" si="62"/>
        <v>0.78518518518518521</v>
      </c>
      <c r="AG265" s="78">
        <f t="shared" si="63"/>
        <v>16.536000000000001</v>
      </c>
      <c r="AH265" s="79">
        <f t="shared" si="65"/>
        <v>0.34024691358024695</v>
      </c>
      <c r="AI265" s="80">
        <f t="shared" si="64"/>
        <v>36.994</v>
      </c>
      <c r="AJ265" s="79">
        <f t="shared" si="66"/>
        <v>0.73110671936758886</v>
      </c>
      <c r="AK265" s="106">
        <f t="shared" si="67"/>
        <v>493.25333333333339</v>
      </c>
    </row>
    <row r="266" spans="1:37" x14ac:dyDescent="0.2">
      <c r="A266" s="21" t="s">
        <v>26</v>
      </c>
      <c r="B266" s="7">
        <v>2575</v>
      </c>
      <c r="C266" s="7">
        <v>86</v>
      </c>
      <c r="D266" s="7">
        <v>255</v>
      </c>
      <c r="E266" s="7">
        <v>15</v>
      </c>
      <c r="F266" s="7">
        <v>94</v>
      </c>
      <c r="G266" s="7">
        <v>241</v>
      </c>
      <c r="H266" s="7">
        <v>11</v>
      </c>
      <c r="I266" s="7">
        <v>95</v>
      </c>
      <c r="J266" s="7">
        <v>737</v>
      </c>
      <c r="K266" s="7">
        <v>53</v>
      </c>
      <c r="L266" s="7">
        <v>93</v>
      </c>
      <c r="M266" s="47">
        <v>7.7</v>
      </c>
      <c r="N266" s="47">
        <v>7.8</v>
      </c>
      <c r="O266" s="47">
        <v>3.23</v>
      </c>
      <c r="P266" s="47">
        <v>1.7</v>
      </c>
      <c r="Q266" s="40">
        <v>75</v>
      </c>
      <c r="R266" s="52">
        <v>4</v>
      </c>
      <c r="S266" s="40">
        <v>79</v>
      </c>
      <c r="T266" s="52">
        <v>10</v>
      </c>
      <c r="U266" s="52"/>
      <c r="V266" s="40">
        <v>10</v>
      </c>
      <c r="W266" s="52">
        <v>7</v>
      </c>
      <c r="X266" s="52"/>
      <c r="AA266" s="46">
        <v>3569</v>
      </c>
      <c r="AB266" s="8">
        <f t="shared" si="60"/>
        <v>1.3860194174757281</v>
      </c>
      <c r="AC266" s="8">
        <f t="shared" si="61"/>
        <v>0</v>
      </c>
      <c r="AD266" s="8">
        <v>30</v>
      </c>
      <c r="AE266" s="8">
        <v>1.53</v>
      </c>
      <c r="AF266" s="77">
        <f t="shared" si="62"/>
        <v>0.63703703703703707</v>
      </c>
      <c r="AG266" s="78">
        <f t="shared" si="63"/>
        <v>21.93</v>
      </c>
      <c r="AH266" s="79">
        <f t="shared" si="65"/>
        <v>0.45123456790123456</v>
      </c>
      <c r="AI266" s="80">
        <f t="shared" si="64"/>
        <v>20.725999999999999</v>
      </c>
      <c r="AJ266" s="79">
        <f t="shared" si="66"/>
        <v>0.40960474308300393</v>
      </c>
      <c r="AK266" s="106">
        <f t="shared" si="67"/>
        <v>276.34666666666664</v>
      </c>
    </row>
    <row r="267" spans="1:37" x14ac:dyDescent="0.2">
      <c r="A267" s="21" t="s">
        <v>27</v>
      </c>
      <c r="B267" s="7">
        <v>2666</v>
      </c>
      <c r="C267" s="7">
        <v>86</v>
      </c>
      <c r="D267" s="7">
        <v>234</v>
      </c>
      <c r="E267" s="7">
        <v>25</v>
      </c>
      <c r="F267" s="7">
        <v>86</v>
      </c>
      <c r="G267" s="7">
        <v>247</v>
      </c>
      <c r="H267" s="7">
        <v>10</v>
      </c>
      <c r="I267" s="7">
        <v>95</v>
      </c>
      <c r="J267" s="7">
        <v>626</v>
      </c>
      <c r="K267" s="7">
        <v>51</v>
      </c>
      <c r="L267" s="7">
        <v>90</v>
      </c>
      <c r="M267" s="47">
        <v>7.6</v>
      </c>
      <c r="N267" s="47">
        <v>7.7</v>
      </c>
      <c r="O267" s="47">
        <v>1.53</v>
      </c>
      <c r="P267" s="47">
        <v>1.38</v>
      </c>
      <c r="Q267" s="40">
        <v>51</v>
      </c>
      <c r="R267" s="52">
        <v>3.5</v>
      </c>
      <c r="S267" s="40">
        <v>63</v>
      </c>
      <c r="T267" s="52">
        <v>7.8</v>
      </c>
      <c r="U267" s="52"/>
      <c r="V267" s="40">
        <v>9</v>
      </c>
      <c r="W267" s="52">
        <v>4.0999999999999996</v>
      </c>
      <c r="X267" s="52"/>
      <c r="AA267" s="46">
        <v>3519</v>
      </c>
      <c r="AB267" s="8">
        <f t="shared" si="60"/>
        <v>1.3199549887471869</v>
      </c>
      <c r="AC267" s="8">
        <f t="shared" si="61"/>
        <v>0</v>
      </c>
      <c r="AD267" s="8">
        <v>30</v>
      </c>
      <c r="AE267" s="8">
        <v>2.59</v>
      </c>
      <c r="AF267" s="77">
        <f t="shared" si="62"/>
        <v>0.63703703703703707</v>
      </c>
      <c r="AG267" s="78">
        <f t="shared" si="63"/>
        <v>20.123999999999999</v>
      </c>
      <c r="AH267" s="79">
        <f t="shared" si="65"/>
        <v>0.41407407407407404</v>
      </c>
      <c r="AI267" s="80">
        <f t="shared" si="64"/>
        <v>21.242000000000001</v>
      </c>
      <c r="AJ267" s="79">
        <f t="shared" si="66"/>
        <v>0.41980237154150196</v>
      </c>
      <c r="AK267" s="106">
        <f t="shared" si="67"/>
        <v>283.22666666666663</v>
      </c>
    </row>
    <row r="268" spans="1:37" x14ac:dyDescent="0.2">
      <c r="A268" s="21" t="s">
        <v>28</v>
      </c>
      <c r="B268" s="7">
        <v>2826</v>
      </c>
      <c r="C268" s="7">
        <v>91</v>
      </c>
      <c r="D268" s="7">
        <v>221</v>
      </c>
      <c r="E268" s="7">
        <v>18</v>
      </c>
      <c r="F268" s="7">
        <v>91</v>
      </c>
      <c r="G268" s="7">
        <v>248</v>
      </c>
      <c r="H268" s="7">
        <v>7</v>
      </c>
      <c r="I268" s="7">
        <v>97</v>
      </c>
      <c r="J268" s="7">
        <v>704</v>
      </c>
      <c r="K268" s="7">
        <v>41</v>
      </c>
      <c r="L268" s="7">
        <v>94</v>
      </c>
      <c r="M268" s="47">
        <v>7.8</v>
      </c>
      <c r="N268" s="47">
        <v>8</v>
      </c>
      <c r="O268" s="47">
        <v>1.82</v>
      </c>
      <c r="P268" s="47">
        <v>1.54</v>
      </c>
      <c r="Q268" s="40">
        <v>73</v>
      </c>
      <c r="R268" s="52">
        <v>8.9</v>
      </c>
      <c r="S268" s="40">
        <v>84</v>
      </c>
      <c r="T268" s="52">
        <v>13</v>
      </c>
      <c r="U268" s="52"/>
      <c r="V268" s="40">
        <v>10</v>
      </c>
      <c r="W268" s="52">
        <v>2.8</v>
      </c>
      <c r="X268" s="52"/>
      <c r="AA268" s="46">
        <v>4400</v>
      </c>
      <c r="AB268" s="8">
        <f t="shared" si="60"/>
        <v>1.556970983722576</v>
      </c>
      <c r="AC268" s="8">
        <f t="shared" si="61"/>
        <v>0</v>
      </c>
      <c r="AD268" s="8">
        <v>30</v>
      </c>
      <c r="AE268" s="8">
        <v>2.12</v>
      </c>
      <c r="AF268" s="77">
        <f t="shared" si="62"/>
        <v>0.67407407407407405</v>
      </c>
      <c r="AG268" s="78">
        <f t="shared" si="63"/>
        <v>20.111000000000001</v>
      </c>
      <c r="AH268" s="79">
        <f t="shared" si="65"/>
        <v>0.41380658436213991</v>
      </c>
      <c r="AI268" s="80">
        <f t="shared" si="64"/>
        <v>22.568000000000001</v>
      </c>
      <c r="AJ268" s="79">
        <f t="shared" si="66"/>
        <v>0.44600790513833993</v>
      </c>
      <c r="AK268" s="106">
        <f t="shared" si="67"/>
        <v>300.90666666666664</v>
      </c>
    </row>
    <row r="269" spans="1:37" x14ac:dyDescent="0.2">
      <c r="A269" s="21" t="s">
        <v>29</v>
      </c>
      <c r="B269" s="7">
        <v>3118</v>
      </c>
      <c r="C269" s="7">
        <v>104</v>
      </c>
      <c r="D269" s="7">
        <v>213</v>
      </c>
      <c r="E269" s="7">
        <v>16</v>
      </c>
      <c r="F269" s="7">
        <v>93</v>
      </c>
      <c r="G269" s="7">
        <v>220</v>
      </c>
      <c r="H269" s="7">
        <v>5</v>
      </c>
      <c r="I269" s="7">
        <v>98</v>
      </c>
      <c r="J269" s="7">
        <v>631</v>
      </c>
      <c r="K269" s="7">
        <v>39</v>
      </c>
      <c r="L269" s="7">
        <v>94</v>
      </c>
      <c r="M269" s="47">
        <v>7.7</v>
      </c>
      <c r="N269" s="47">
        <v>8.1</v>
      </c>
      <c r="O269" s="47">
        <v>1.85</v>
      </c>
      <c r="P269" s="47">
        <v>1.43</v>
      </c>
      <c r="Q269" s="40">
        <v>51</v>
      </c>
      <c r="R269" s="52">
        <v>2.2000000000000002</v>
      </c>
      <c r="S269" s="40">
        <v>66</v>
      </c>
      <c r="T269" s="52">
        <v>5.7</v>
      </c>
      <c r="U269" s="52"/>
      <c r="V269" s="40">
        <v>9</v>
      </c>
      <c r="W269" s="52">
        <v>4</v>
      </c>
      <c r="X269" s="52"/>
      <c r="AA269" s="46">
        <v>3366</v>
      </c>
      <c r="AB269" s="8">
        <f t="shared" si="60"/>
        <v>1.0795381654906993</v>
      </c>
      <c r="AC269" s="8">
        <f t="shared" si="61"/>
        <v>0</v>
      </c>
      <c r="AD269" s="8">
        <v>30</v>
      </c>
      <c r="AE269" s="8">
        <v>2.78</v>
      </c>
      <c r="AF269" s="77">
        <f t="shared" si="62"/>
        <v>0.77037037037037037</v>
      </c>
      <c r="AG269" s="78">
        <f t="shared" si="63"/>
        <v>22.152000000000001</v>
      </c>
      <c r="AH269" s="79">
        <f t="shared" si="65"/>
        <v>0.45580246913580247</v>
      </c>
      <c r="AI269" s="80">
        <f t="shared" si="64"/>
        <v>22.88</v>
      </c>
      <c r="AJ269" s="79">
        <f t="shared" si="66"/>
        <v>0.4521739130434782</v>
      </c>
      <c r="AK269" s="106">
        <f t="shared" si="67"/>
        <v>305.06666666666666</v>
      </c>
    </row>
    <row r="270" spans="1:37" x14ac:dyDescent="0.2">
      <c r="A270" s="21" t="s">
        <v>30</v>
      </c>
      <c r="B270" s="7">
        <v>2347</v>
      </c>
      <c r="C270" s="7">
        <v>76</v>
      </c>
      <c r="D270" s="7">
        <v>177</v>
      </c>
      <c r="E270" s="7">
        <v>13</v>
      </c>
      <c r="F270" s="7">
        <v>91</v>
      </c>
      <c r="G270" s="7">
        <v>241</v>
      </c>
      <c r="H270" s="7">
        <v>12</v>
      </c>
      <c r="I270" s="7">
        <v>94</v>
      </c>
      <c r="J270" s="7">
        <v>513</v>
      </c>
      <c r="K270" s="7">
        <v>45</v>
      </c>
      <c r="L270" s="7">
        <v>89</v>
      </c>
      <c r="M270" s="47">
        <v>7.3</v>
      </c>
      <c r="N270" s="47">
        <v>7.5</v>
      </c>
      <c r="O270" s="47">
        <v>2.11</v>
      </c>
      <c r="P270" s="47">
        <v>1.83</v>
      </c>
      <c r="Q270" s="40">
        <v>43</v>
      </c>
      <c r="R270" s="52">
        <v>5.0999999999999996</v>
      </c>
      <c r="S270" s="40">
        <v>51</v>
      </c>
      <c r="T270" s="52">
        <v>15.1</v>
      </c>
      <c r="U270" s="52"/>
      <c r="V270" s="40">
        <v>7</v>
      </c>
      <c r="W270" s="52">
        <v>2.1</v>
      </c>
      <c r="X270" s="52"/>
      <c r="AA270" s="46">
        <v>3397</v>
      </c>
      <c r="AB270" s="8">
        <f t="shared" si="60"/>
        <v>1.4473796335747764</v>
      </c>
      <c r="AC270" s="8">
        <f t="shared" si="61"/>
        <v>0</v>
      </c>
      <c r="AD270" s="8">
        <v>30</v>
      </c>
      <c r="AE270" s="8">
        <v>2.1</v>
      </c>
      <c r="AF270" s="77">
        <f t="shared" si="62"/>
        <v>0.562962962962963</v>
      </c>
      <c r="AG270" s="78">
        <f t="shared" si="63"/>
        <v>13.452</v>
      </c>
      <c r="AH270" s="79">
        <f t="shared" si="65"/>
        <v>0.2767901234567901</v>
      </c>
      <c r="AI270" s="80">
        <f t="shared" si="64"/>
        <v>18.315999999999999</v>
      </c>
      <c r="AJ270" s="79">
        <f t="shared" si="66"/>
        <v>0.36197628458498021</v>
      </c>
      <c r="AK270" s="106">
        <f t="shared" si="67"/>
        <v>244.21333333333334</v>
      </c>
    </row>
    <row r="271" spans="1:37" x14ac:dyDescent="0.2">
      <c r="A271" s="21" t="s">
        <v>31</v>
      </c>
      <c r="B271" s="7">
        <v>3024</v>
      </c>
      <c r="C271" s="7">
        <v>101</v>
      </c>
      <c r="D271" s="7">
        <v>159</v>
      </c>
      <c r="E271" s="7">
        <v>19</v>
      </c>
      <c r="F271" s="7">
        <v>88</v>
      </c>
      <c r="G271" s="7">
        <v>269</v>
      </c>
      <c r="H271" s="7">
        <v>16.3</v>
      </c>
      <c r="I271" s="7">
        <v>94</v>
      </c>
      <c r="J271" s="7">
        <v>541</v>
      </c>
      <c r="K271" s="7">
        <v>53</v>
      </c>
      <c r="L271" s="7">
        <v>89</v>
      </c>
      <c r="M271" s="47">
        <v>7.6</v>
      </c>
      <c r="N271" s="47">
        <v>7.3</v>
      </c>
      <c r="O271" s="47">
        <v>1.97</v>
      </c>
      <c r="P271" s="47">
        <v>1.65</v>
      </c>
      <c r="Q271" s="40">
        <v>39</v>
      </c>
      <c r="R271" s="52">
        <v>1.6</v>
      </c>
      <c r="S271" s="40">
        <v>54</v>
      </c>
      <c r="T271" s="52">
        <v>15.8</v>
      </c>
      <c r="U271" s="52"/>
      <c r="V271" s="40">
        <v>6</v>
      </c>
      <c r="W271" s="52">
        <v>2.4</v>
      </c>
      <c r="X271" s="52"/>
      <c r="AA271" s="46">
        <v>3686</v>
      </c>
      <c r="AB271" s="8">
        <f t="shared" si="60"/>
        <v>1.218915343915344</v>
      </c>
      <c r="AC271" s="8">
        <f t="shared" si="61"/>
        <v>0</v>
      </c>
      <c r="AD271" s="8">
        <v>30</v>
      </c>
      <c r="AE271" s="8">
        <v>2.15</v>
      </c>
      <c r="AF271" s="77">
        <f t="shared" si="62"/>
        <v>0.74814814814814812</v>
      </c>
      <c r="AG271" s="78">
        <f t="shared" si="63"/>
        <v>16.059000000000001</v>
      </c>
      <c r="AH271" s="79">
        <f t="shared" si="65"/>
        <v>0.33043209876543211</v>
      </c>
      <c r="AI271" s="80">
        <f t="shared" si="64"/>
        <v>27.169</v>
      </c>
      <c r="AJ271" s="79">
        <f t="shared" si="66"/>
        <v>0.53693675889328063</v>
      </c>
      <c r="AK271" s="106">
        <f t="shared" si="67"/>
        <v>362.25333333333339</v>
      </c>
    </row>
    <row r="272" spans="1:37" ht="13.5" thickBot="1" x14ac:dyDescent="0.25">
      <c r="A272" s="21" t="s">
        <v>32</v>
      </c>
      <c r="B272" s="7">
        <v>2755</v>
      </c>
      <c r="C272" s="7">
        <v>89</v>
      </c>
      <c r="D272" s="7">
        <v>153</v>
      </c>
      <c r="E272" s="7">
        <v>24</v>
      </c>
      <c r="F272" s="7">
        <v>79</v>
      </c>
      <c r="G272" s="7">
        <v>321</v>
      </c>
      <c r="H272" s="7">
        <v>16</v>
      </c>
      <c r="I272" s="7">
        <v>95</v>
      </c>
      <c r="J272" s="7">
        <v>578</v>
      </c>
      <c r="K272" s="7">
        <v>48</v>
      </c>
      <c r="L272" s="7">
        <v>91</v>
      </c>
      <c r="M272" s="47">
        <v>7.6</v>
      </c>
      <c r="N272" s="47">
        <v>7.5</v>
      </c>
      <c r="O272" s="47">
        <v>2.13</v>
      </c>
      <c r="P272" s="47">
        <v>1.51</v>
      </c>
      <c r="Q272" s="40">
        <v>48</v>
      </c>
      <c r="R272" s="52">
        <v>3.4</v>
      </c>
      <c r="S272" s="40">
        <v>57</v>
      </c>
      <c r="T272" s="52">
        <v>11.1</v>
      </c>
      <c r="U272" s="52"/>
      <c r="V272" s="40">
        <v>7</v>
      </c>
      <c r="W272" s="52">
        <v>1.5</v>
      </c>
      <c r="X272" s="52"/>
      <c r="AA272" s="46">
        <v>3495</v>
      </c>
      <c r="AB272" s="8">
        <f t="shared" si="60"/>
        <v>1.2686025408348458</v>
      </c>
      <c r="AC272" s="8">
        <f t="shared" si="61"/>
        <v>0</v>
      </c>
      <c r="AD272" s="8">
        <v>30</v>
      </c>
      <c r="AE272" s="8">
        <v>2.2000000000000002</v>
      </c>
      <c r="AF272" s="77">
        <f t="shared" si="62"/>
        <v>0.65925925925925921</v>
      </c>
      <c r="AG272" s="78">
        <f t="shared" si="63"/>
        <v>13.617000000000001</v>
      </c>
      <c r="AH272" s="79">
        <f t="shared" si="65"/>
        <v>0.2801851851851852</v>
      </c>
      <c r="AI272" s="80">
        <f t="shared" si="64"/>
        <v>28.568999999999999</v>
      </c>
      <c r="AJ272" s="79">
        <f t="shared" si="66"/>
        <v>0.5646047430830039</v>
      </c>
      <c r="AK272" s="106">
        <f t="shared" si="67"/>
        <v>380.92</v>
      </c>
    </row>
    <row r="273" spans="1:37" ht="13.5" thickTop="1" x14ac:dyDescent="0.2">
      <c r="A273" s="22" t="s">
        <v>101</v>
      </c>
      <c r="B273" s="10">
        <f>SUM(B261:B272)</f>
        <v>31018</v>
      </c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41"/>
      <c r="N273" s="41"/>
      <c r="O273" s="41"/>
      <c r="P273" s="41"/>
      <c r="Q273" s="51"/>
      <c r="R273" s="51"/>
      <c r="S273" s="51"/>
      <c r="T273" s="51"/>
      <c r="U273" s="51"/>
      <c r="V273" s="51"/>
      <c r="W273" s="51"/>
      <c r="X273" s="51"/>
      <c r="AA273" s="10">
        <f>SUM(AA261:AA272)</f>
        <v>45067</v>
      </c>
      <c r="AB273" s="41"/>
      <c r="AC273" s="41"/>
      <c r="AD273" s="41">
        <f>SUM(AD261:AD272)</f>
        <v>360</v>
      </c>
      <c r="AE273" s="41"/>
      <c r="AF273" s="81"/>
      <c r="AG273" s="82"/>
      <c r="AH273" s="83"/>
      <c r="AI273" s="84"/>
      <c r="AJ273" s="83"/>
      <c r="AK273" s="107"/>
    </row>
    <row r="274" spans="1:37" ht="13.5" thickBot="1" x14ac:dyDescent="0.25">
      <c r="A274" s="23" t="s">
        <v>102</v>
      </c>
      <c r="B274" s="13">
        <f>AVERAGE(B261:B272)</f>
        <v>2584.8333333333335</v>
      </c>
      <c r="C274" s="45">
        <f t="shared" ref="C274:J274" si="68">AVERAGE(C261:C272)</f>
        <v>84.833333333333329</v>
      </c>
      <c r="D274" s="13">
        <f t="shared" si="68"/>
        <v>237.5</v>
      </c>
      <c r="E274" s="13">
        <f>AVERAGE(E261:E272)</f>
        <v>20.666666666666668</v>
      </c>
      <c r="F274" s="13">
        <f>AVERAGE(F261:F272)</f>
        <v>89.083333333333329</v>
      </c>
      <c r="G274" s="13">
        <f>AVERAGE(G261:G272)</f>
        <v>283.58333333333331</v>
      </c>
      <c r="H274" s="13">
        <f>AVERAGE(H261:H272)</f>
        <v>13.525</v>
      </c>
      <c r="I274" s="13">
        <f>AVERAGE(I261:I272)</f>
        <v>95</v>
      </c>
      <c r="J274" s="13">
        <f t="shared" si="68"/>
        <v>688.08333333333337</v>
      </c>
      <c r="K274" s="13">
        <f>AVERAGE(K261:K272)</f>
        <v>55.583333333333336</v>
      </c>
      <c r="L274" s="13">
        <f>AVERAGE(L261:L272)</f>
        <v>91.25</v>
      </c>
      <c r="M274" s="42">
        <f t="shared" ref="M274:W274" si="69">AVERAGE(M261:M272)</f>
        <v>7.6416666666666657</v>
      </c>
      <c r="N274" s="42">
        <f t="shared" si="69"/>
        <v>7.666666666666667</v>
      </c>
      <c r="O274" s="42">
        <f t="shared" si="69"/>
        <v>2.2433333333333336</v>
      </c>
      <c r="P274" s="42">
        <f t="shared" si="69"/>
        <v>1.7391666666666667</v>
      </c>
      <c r="Q274" s="45">
        <f>AVERAGE(Q261:Q272)</f>
        <v>56.25</v>
      </c>
      <c r="R274" s="45">
        <f>AVERAGE(R261:R272)</f>
        <v>7.6999999999999993</v>
      </c>
      <c r="S274" s="45">
        <f t="shared" si="69"/>
        <v>69.083333333333329</v>
      </c>
      <c r="T274" s="45">
        <f t="shared" si="69"/>
        <v>16.758333333333333</v>
      </c>
      <c r="U274" s="45"/>
      <c r="V274" s="45">
        <f t="shared" si="69"/>
        <v>9.9166666666666661</v>
      </c>
      <c r="W274" s="45">
        <f t="shared" si="69"/>
        <v>3.0666666666666664</v>
      </c>
      <c r="X274" s="45"/>
      <c r="AA274" s="13">
        <f>AVERAGE(AA261:AA272)</f>
        <v>3755.5833333333335</v>
      </c>
      <c r="AB274" s="42">
        <f>AVERAGE(AB261:AB272)</f>
        <v>1.5243268637025407</v>
      </c>
      <c r="AC274" s="42">
        <f>AVERAGE(AC261:AC272)</f>
        <v>0</v>
      </c>
      <c r="AD274" s="42">
        <f>AVERAGE(AD261:AD272)</f>
        <v>30</v>
      </c>
      <c r="AE274" s="42">
        <f>AVERAGE(AE261:AE272)</f>
        <v>2.2025000000000001</v>
      </c>
      <c r="AF274" s="85">
        <f>C274/$C$2</f>
        <v>0.62839506172839499</v>
      </c>
      <c r="AG274" s="86">
        <f>(C274*D274)/1000</f>
        <v>20.147916666666664</v>
      </c>
      <c r="AH274" s="87">
        <f t="shared" si="65"/>
        <v>0.41456618655692723</v>
      </c>
      <c r="AI274" s="88">
        <f>(C274*G274)/1000</f>
        <v>24.057319444444442</v>
      </c>
      <c r="AJ274" s="87">
        <f t="shared" si="66"/>
        <v>0.4754410957400087</v>
      </c>
      <c r="AK274" s="108">
        <f>AVERAGE(AK261:AK272)</f>
        <v>318.16888888888889</v>
      </c>
    </row>
    <row r="275" spans="1:37" ht="13.5" thickTop="1" x14ac:dyDescent="0.2">
      <c r="C275" s="19"/>
    </row>
    <row r="276" spans="1:37" ht="13.5" thickBot="1" x14ac:dyDescent="0.25"/>
    <row r="277" spans="1:37" ht="13.5" thickTop="1" x14ac:dyDescent="0.2">
      <c r="A277" s="65" t="s">
        <v>5</v>
      </c>
      <c r="B277" s="25" t="s">
        <v>6</v>
      </c>
      <c r="C277" s="25" t="s">
        <v>6</v>
      </c>
      <c r="D277" s="25" t="s">
        <v>7</v>
      </c>
      <c r="E277" s="25" t="s">
        <v>8</v>
      </c>
      <c r="F277" s="48" t="s">
        <v>2</v>
      </c>
      <c r="G277" s="25" t="s">
        <v>9</v>
      </c>
      <c r="H277" s="25" t="s">
        <v>10</v>
      </c>
      <c r="I277" s="48" t="s">
        <v>3</v>
      </c>
      <c r="J277" s="25" t="s">
        <v>11</v>
      </c>
      <c r="K277" s="25" t="s">
        <v>12</v>
      </c>
      <c r="L277" s="48" t="s">
        <v>13</v>
      </c>
      <c r="M277" s="43" t="s">
        <v>55</v>
      </c>
      <c r="N277" s="43" t="s">
        <v>56</v>
      </c>
      <c r="O277" s="43" t="s">
        <v>57</v>
      </c>
      <c r="P277" s="43" t="s">
        <v>58</v>
      </c>
      <c r="Q277" s="43" t="s">
        <v>84</v>
      </c>
      <c r="R277" s="43" t="s">
        <v>85</v>
      </c>
      <c r="S277" s="43" t="s">
        <v>86</v>
      </c>
      <c r="T277" s="43" t="s">
        <v>87</v>
      </c>
      <c r="U277" s="43"/>
      <c r="V277" s="43" t="s">
        <v>88</v>
      </c>
      <c r="W277" s="43" t="s">
        <v>89</v>
      </c>
      <c r="X277" s="43"/>
      <c r="Z277" s="26" t="s">
        <v>91</v>
      </c>
      <c r="AA277" s="26" t="s">
        <v>103</v>
      </c>
      <c r="AB277" s="26" t="s">
        <v>14</v>
      </c>
      <c r="AC277" s="26" t="s">
        <v>91</v>
      </c>
      <c r="AD277" s="43" t="s">
        <v>90</v>
      </c>
      <c r="AE277" s="43" t="s">
        <v>90</v>
      </c>
      <c r="AF277" s="69" t="s">
        <v>92</v>
      </c>
      <c r="AG277" s="70" t="s">
        <v>93</v>
      </c>
      <c r="AH277" s="71" t="s">
        <v>94</v>
      </c>
      <c r="AI277" s="72" t="s">
        <v>92</v>
      </c>
      <c r="AJ277" s="71" t="s">
        <v>92</v>
      </c>
      <c r="AK277" s="69" t="s">
        <v>149</v>
      </c>
    </row>
    <row r="278" spans="1:37" ht="13.5" thickBot="1" x14ac:dyDescent="0.25">
      <c r="A278" s="56" t="s">
        <v>104</v>
      </c>
      <c r="B278" s="28" t="s">
        <v>16</v>
      </c>
      <c r="C278" s="29" t="s">
        <v>17</v>
      </c>
      <c r="D278" s="28" t="s">
        <v>41</v>
      </c>
      <c r="E278" s="28" t="s">
        <v>41</v>
      </c>
      <c r="F278" s="49" t="s">
        <v>60</v>
      </c>
      <c r="G278" s="28" t="s">
        <v>41</v>
      </c>
      <c r="H278" s="28" t="s">
        <v>41</v>
      </c>
      <c r="I278" s="49" t="s">
        <v>60</v>
      </c>
      <c r="J278" s="28" t="s">
        <v>41</v>
      </c>
      <c r="K278" s="28" t="s">
        <v>41</v>
      </c>
      <c r="L278" s="49" t="s">
        <v>60</v>
      </c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Z278" s="29" t="s">
        <v>49</v>
      </c>
      <c r="AA278" s="29" t="s">
        <v>49</v>
      </c>
      <c r="AB278" s="29" t="s">
        <v>20</v>
      </c>
      <c r="AC278" s="29" t="s">
        <v>20</v>
      </c>
      <c r="AD278" s="44" t="s">
        <v>96</v>
      </c>
      <c r="AE278" s="44" t="s">
        <v>60</v>
      </c>
      <c r="AF278" s="73" t="s">
        <v>6</v>
      </c>
      <c r="AG278" s="74" t="s">
        <v>97</v>
      </c>
      <c r="AH278" s="75" t="s">
        <v>98</v>
      </c>
      <c r="AI278" s="76" t="s">
        <v>99</v>
      </c>
      <c r="AJ278" s="75" t="s">
        <v>100</v>
      </c>
      <c r="AK278" s="73" t="s">
        <v>150</v>
      </c>
    </row>
    <row r="279" spans="1:37" ht="13.5" thickTop="1" x14ac:dyDescent="0.2">
      <c r="A279" s="21" t="s">
        <v>21</v>
      </c>
      <c r="B279" s="7">
        <v>2080</v>
      </c>
      <c r="C279" s="7">
        <v>67</v>
      </c>
      <c r="D279" s="7">
        <v>177</v>
      </c>
      <c r="E279" s="7">
        <v>29</v>
      </c>
      <c r="F279" s="7">
        <v>84</v>
      </c>
      <c r="G279" s="7">
        <v>280</v>
      </c>
      <c r="H279" s="7">
        <v>13</v>
      </c>
      <c r="I279" s="7">
        <v>95</v>
      </c>
      <c r="J279" s="7">
        <v>762</v>
      </c>
      <c r="K279" s="7">
        <v>45</v>
      </c>
      <c r="L279" s="7">
        <v>94</v>
      </c>
      <c r="M279" s="47">
        <v>7.6</v>
      </c>
      <c r="N279" s="47">
        <v>7.7</v>
      </c>
      <c r="O279" s="47">
        <v>2.23</v>
      </c>
      <c r="P279" s="47">
        <v>1.31</v>
      </c>
      <c r="Q279" s="40">
        <v>39</v>
      </c>
      <c r="R279" s="40">
        <v>3</v>
      </c>
      <c r="S279" s="40">
        <v>44</v>
      </c>
      <c r="T279" s="52">
        <v>10</v>
      </c>
      <c r="U279" s="52"/>
      <c r="V279" s="40">
        <v>6</v>
      </c>
      <c r="W279" s="53">
        <v>2.2999999999999998</v>
      </c>
      <c r="X279" s="53"/>
      <c r="Z279" s="46"/>
      <c r="AA279" s="46">
        <v>3405</v>
      </c>
      <c r="AB279" s="8">
        <f t="shared" ref="AB279:AB290" si="70">AA279/B279</f>
        <v>1.6370192307692308</v>
      </c>
      <c r="AC279" s="8">
        <f t="shared" ref="AC279:AC290" si="71">Z279/B279</f>
        <v>0</v>
      </c>
      <c r="AD279" s="46">
        <v>30</v>
      </c>
      <c r="AE279" s="46">
        <v>1.7</v>
      </c>
      <c r="AF279" s="77">
        <f t="shared" ref="AF279:AF290" si="72">C279/$C$2</f>
        <v>0.49629629629629629</v>
      </c>
      <c r="AG279" s="78">
        <f t="shared" ref="AG279:AG290" si="73">(C279*D279)/1000</f>
        <v>11.859</v>
      </c>
      <c r="AH279" s="79">
        <f>(AG279)/$E$3</f>
        <v>0.24401234567901234</v>
      </c>
      <c r="AI279" s="80">
        <f t="shared" ref="AI279:AI290" si="74">(C279*G279)/1000</f>
        <v>18.760000000000002</v>
      </c>
      <c r="AJ279" s="79">
        <f>(AI279)/$G$3</f>
        <v>0.37075098814229251</v>
      </c>
      <c r="AK279" s="106">
        <f>(0.8*C279*G279)/60</f>
        <v>250.13333333333333</v>
      </c>
    </row>
    <row r="280" spans="1:37" x14ac:dyDescent="0.2">
      <c r="A280" s="21" t="s">
        <v>22</v>
      </c>
      <c r="B280" s="7">
        <v>1895</v>
      </c>
      <c r="C280" s="7">
        <v>65</v>
      </c>
      <c r="D280" s="7">
        <v>196</v>
      </c>
      <c r="E280" s="7">
        <v>19</v>
      </c>
      <c r="F280" s="7">
        <v>89</v>
      </c>
      <c r="G280" s="7">
        <v>223</v>
      </c>
      <c r="H280" s="7">
        <v>13</v>
      </c>
      <c r="I280" s="7">
        <v>94</v>
      </c>
      <c r="J280" s="7">
        <v>729</v>
      </c>
      <c r="K280" s="7">
        <v>64</v>
      </c>
      <c r="L280" s="7">
        <v>91</v>
      </c>
      <c r="M280" s="47">
        <v>7.8</v>
      </c>
      <c r="N280" s="47">
        <v>7.6</v>
      </c>
      <c r="O280" s="47">
        <v>2.13</v>
      </c>
      <c r="P280" s="47">
        <v>1.73</v>
      </c>
      <c r="Q280" s="40">
        <v>47</v>
      </c>
      <c r="R280" s="52">
        <v>11</v>
      </c>
      <c r="S280" s="40">
        <v>60</v>
      </c>
      <c r="T280" s="52">
        <v>14</v>
      </c>
      <c r="U280" s="52"/>
      <c r="V280" s="40">
        <v>8</v>
      </c>
      <c r="W280" s="53">
        <v>3.85</v>
      </c>
      <c r="X280" s="53"/>
      <c r="Z280" s="46"/>
      <c r="AA280" s="46">
        <v>2619</v>
      </c>
      <c r="AB280" s="8">
        <f t="shared" si="70"/>
        <v>1.3820580474934037</v>
      </c>
      <c r="AC280" s="8">
        <f t="shared" si="71"/>
        <v>0</v>
      </c>
      <c r="AD280" s="46">
        <v>30</v>
      </c>
      <c r="AE280" s="46">
        <v>2.1</v>
      </c>
      <c r="AF280" s="77">
        <f t="shared" si="72"/>
        <v>0.48148148148148145</v>
      </c>
      <c r="AG280" s="78">
        <f t="shared" si="73"/>
        <v>12.74</v>
      </c>
      <c r="AH280" s="79">
        <f t="shared" ref="AH280:AH292" si="75">(AG280)/$E$3</f>
        <v>0.26213991769547323</v>
      </c>
      <c r="AI280" s="80">
        <f t="shared" si="74"/>
        <v>14.494999999999999</v>
      </c>
      <c r="AJ280" s="79">
        <f t="shared" ref="AJ280:AJ292" si="76">(AI280)/$G$3</f>
        <v>0.28646245059288533</v>
      </c>
      <c r="AK280" s="106">
        <f t="shared" ref="AK280:AK290" si="77">(0.8*C280*G280)/60</f>
        <v>193.26666666666668</v>
      </c>
    </row>
    <row r="281" spans="1:37" x14ac:dyDescent="0.2">
      <c r="A281" s="21" t="s">
        <v>37</v>
      </c>
      <c r="B281" s="7">
        <v>2441</v>
      </c>
      <c r="C281" s="7">
        <v>79</v>
      </c>
      <c r="D281" s="7">
        <v>306</v>
      </c>
      <c r="E281" s="7">
        <v>26</v>
      </c>
      <c r="F281" s="7">
        <v>88</v>
      </c>
      <c r="G281" s="7">
        <v>235</v>
      </c>
      <c r="H281" s="7">
        <v>9</v>
      </c>
      <c r="I281" s="7">
        <v>96</v>
      </c>
      <c r="J281" s="7">
        <v>774</v>
      </c>
      <c r="K281" s="7">
        <v>65</v>
      </c>
      <c r="L281" s="7">
        <v>91</v>
      </c>
      <c r="M281" s="47">
        <v>7.5</v>
      </c>
      <c r="N281" s="47">
        <v>7.7</v>
      </c>
      <c r="O281" s="47">
        <v>1.71</v>
      </c>
      <c r="P281" s="47">
        <v>1.57</v>
      </c>
      <c r="Q281" s="40">
        <v>61.7</v>
      </c>
      <c r="R281" s="52">
        <v>36.4</v>
      </c>
      <c r="S281" s="40">
        <v>85.5</v>
      </c>
      <c r="T281" s="52">
        <v>36.6</v>
      </c>
      <c r="U281" s="52"/>
      <c r="V281" s="40">
        <v>12.8</v>
      </c>
      <c r="W281" s="53">
        <v>4.05</v>
      </c>
      <c r="X281" s="53"/>
      <c r="Z281" s="46"/>
      <c r="AA281" s="46">
        <v>3205</v>
      </c>
      <c r="AB281" s="8">
        <f t="shared" si="70"/>
        <v>1.3129864809504301</v>
      </c>
      <c r="AC281" s="8">
        <f t="shared" si="71"/>
        <v>0</v>
      </c>
      <c r="AD281" s="46">
        <v>30</v>
      </c>
      <c r="AE281" s="46">
        <v>2.4</v>
      </c>
      <c r="AF281" s="77">
        <f t="shared" si="72"/>
        <v>0.58518518518518514</v>
      </c>
      <c r="AG281" s="78">
        <f t="shared" si="73"/>
        <v>24.173999999999999</v>
      </c>
      <c r="AH281" s="79">
        <f t="shared" si="75"/>
        <v>0.49740740740740741</v>
      </c>
      <c r="AI281" s="80">
        <f t="shared" si="74"/>
        <v>18.565000000000001</v>
      </c>
      <c r="AJ281" s="79">
        <f t="shared" si="76"/>
        <v>0.36689723320158102</v>
      </c>
      <c r="AK281" s="106">
        <f t="shared" si="77"/>
        <v>247.53333333333333</v>
      </c>
    </row>
    <row r="282" spans="1:37" x14ac:dyDescent="0.2">
      <c r="A282" s="21" t="s">
        <v>24</v>
      </c>
      <c r="B282" s="7">
        <v>2862</v>
      </c>
      <c r="C282" s="7">
        <v>95</v>
      </c>
      <c r="D282" s="7">
        <v>270</v>
      </c>
      <c r="E282" s="7">
        <v>19</v>
      </c>
      <c r="F282" s="7">
        <v>93</v>
      </c>
      <c r="G282" s="7">
        <v>319</v>
      </c>
      <c r="H282" s="7">
        <v>5</v>
      </c>
      <c r="I282" s="7">
        <v>98</v>
      </c>
      <c r="J282" s="7">
        <v>868</v>
      </c>
      <c r="K282" s="7">
        <v>46</v>
      </c>
      <c r="L282" s="7">
        <v>94</v>
      </c>
      <c r="M282" s="47">
        <v>7.5</v>
      </c>
      <c r="N282" s="47">
        <v>7.6</v>
      </c>
      <c r="O282" s="47">
        <v>2.1</v>
      </c>
      <c r="P282" s="47">
        <v>1.69</v>
      </c>
      <c r="Q282" s="40">
        <v>43</v>
      </c>
      <c r="R282" s="52">
        <v>11</v>
      </c>
      <c r="S282" s="40">
        <v>49</v>
      </c>
      <c r="T282" s="52">
        <v>13</v>
      </c>
      <c r="U282" s="52"/>
      <c r="V282" s="40">
        <v>8</v>
      </c>
      <c r="W282" s="53">
        <v>2.12</v>
      </c>
      <c r="X282" s="53"/>
      <c r="Z282" s="46"/>
      <c r="AA282" s="46">
        <v>3640</v>
      </c>
      <c r="AB282" s="8">
        <f t="shared" si="70"/>
        <v>1.2718378756114606</v>
      </c>
      <c r="AC282" s="8">
        <f t="shared" si="71"/>
        <v>0</v>
      </c>
      <c r="AD282" s="46">
        <v>30</v>
      </c>
      <c r="AE282" s="46">
        <v>2.2000000000000002</v>
      </c>
      <c r="AF282" s="77">
        <f t="shared" si="72"/>
        <v>0.70370370370370372</v>
      </c>
      <c r="AG282" s="78">
        <f t="shared" si="73"/>
        <v>25.65</v>
      </c>
      <c r="AH282" s="79">
        <f t="shared" si="75"/>
        <v>0.52777777777777768</v>
      </c>
      <c r="AI282" s="80">
        <f t="shared" si="74"/>
        <v>30.305</v>
      </c>
      <c r="AJ282" s="79">
        <f t="shared" si="76"/>
        <v>0.5989130434782608</v>
      </c>
      <c r="AK282" s="106">
        <f t="shared" si="77"/>
        <v>404.06666666666666</v>
      </c>
    </row>
    <row r="283" spans="1:37" x14ac:dyDescent="0.2">
      <c r="A283" s="21" t="s">
        <v>25</v>
      </c>
      <c r="B283" s="7">
        <v>3327</v>
      </c>
      <c r="C283" s="7">
        <v>107</v>
      </c>
      <c r="D283" s="7">
        <v>264</v>
      </c>
      <c r="E283" s="7">
        <v>20</v>
      </c>
      <c r="F283" s="7">
        <v>91</v>
      </c>
      <c r="G283" s="7">
        <v>291</v>
      </c>
      <c r="H283" s="7">
        <v>11</v>
      </c>
      <c r="I283" s="7">
        <v>11</v>
      </c>
      <c r="J283" s="7">
        <v>622</v>
      </c>
      <c r="K283" s="7">
        <v>43</v>
      </c>
      <c r="L283" s="7">
        <v>43</v>
      </c>
      <c r="M283" s="47">
        <v>7.6</v>
      </c>
      <c r="N283" s="47">
        <v>7.8</v>
      </c>
      <c r="O283" s="47">
        <v>1.85</v>
      </c>
      <c r="P283" s="47">
        <v>1.54</v>
      </c>
      <c r="Q283" s="40">
        <v>49</v>
      </c>
      <c r="R283" s="52">
        <v>3</v>
      </c>
      <c r="S283" s="40">
        <v>58</v>
      </c>
      <c r="T283" s="52">
        <v>9</v>
      </c>
      <c r="U283" s="52"/>
      <c r="V283" s="40">
        <v>7</v>
      </c>
      <c r="W283" s="53">
        <v>4.6399999999999997</v>
      </c>
      <c r="X283" s="53"/>
      <c r="Z283" s="46"/>
      <c r="AA283" s="46">
        <v>3177</v>
      </c>
      <c r="AB283" s="8">
        <f t="shared" si="70"/>
        <v>0.95491433724075747</v>
      </c>
      <c r="AC283" s="8">
        <f t="shared" si="71"/>
        <v>0</v>
      </c>
      <c r="AD283" s="46">
        <v>30</v>
      </c>
      <c r="AE283" s="46">
        <v>1.9</v>
      </c>
      <c r="AF283" s="77">
        <f t="shared" si="72"/>
        <v>0.79259259259259263</v>
      </c>
      <c r="AG283" s="78">
        <f t="shared" si="73"/>
        <v>28.248000000000001</v>
      </c>
      <c r="AH283" s="79">
        <f t="shared" si="75"/>
        <v>0.58123456790123462</v>
      </c>
      <c r="AI283" s="80">
        <f t="shared" si="74"/>
        <v>31.137</v>
      </c>
      <c r="AJ283" s="79">
        <f t="shared" si="76"/>
        <v>0.61535573122529641</v>
      </c>
      <c r="AK283" s="106">
        <f t="shared" si="77"/>
        <v>415.16</v>
      </c>
    </row>
    <row r="284" spans="1:37" x14ac:dyDescent="0.2">
      <c r="A284" s="21" t="s">
        <v>26</v>
      </c>
      <c r="B284" s="7">
        <v>2795</v>
      </c>
      <c r="C284" s="7">
        <v>93</v>
      </c>
      <c r="D284" s="7">
        <v>176</v>
      </c>
      <c r="E284" s="7">
        <v>15</v>
      </c>
      <c r="F284" s="7">
        <v>91</v>
      </c>
      <c r="G284" s="7">
        <v>247</v>
      </c>
      <c r="H284" s="7">
        <v>10.8</v>
      </c>
      <c r="I284" s="7">
        <v>96</v>
      </c>
      <c r="J284" s="7">
        <v>642</v>
      </c>
      <c r="K284" s="7">
        <v>35</v>
      </c>
      <c r="L284" s="7">
        <v>95</v>
      </c>
      <c r="M284" s="47">
        <v>7.8</v>
      </c>
      <c r="N284" s="47">
        <v>8</v>
      </c>
      <c r="O284" s="47">
        <v>2.02</v>
      </c>
      <c r="P284" s="47">
        <v>1.39</v>
      </c>
      <c r="Q284" s="40">
        <v>31</v>
      </c>
      <c r="R284" s="52">
        <v>1</v>
      </c>
      <c r="S284" s="40">
        <v>59</v>
      </c>
      <c r="T284" s="52">
        <v>1.9</v>
      </c>
      <c r="U284" s="52"/>
      <c r="V284" s="40">
        <v>12.1</v>
      </c>
      <c r="W284" s="53">
        <v>5.6</v>
      </c>
      <c r="X284" s="53"/>
      <c r="Z284" s="46"/>
      <c r="AA284" s="46">
        <v>2905</v>
      </c>
      <c r="AB284" s="8">
        <f t="shared" si="70"/>
        <v>1.039355992844365</v>
      </c>
      <c r="AC284" s="8">
        <f t="shared" si="71"/>
        <v>0</v>
      </c>
      <c r="AD284" s="46">
        <v>30</v>
      </c>
      <c r="AE284" s="46">
        <v>2.1</v>
      </c>
      <c r="AF284" s="77">
        <f t="shared" si="72"/>
        <v>0.68888888888888888</v>
      </c>
      <c r="AG284" s="78">
        <f t="shared" si="73"/>
        <v>16.367999999999999</v>
      </c>
      <c r="AH284" s="79">
        <f t="shared" si="75"/>
        <v>0.3367901234567901</v>
      </c>
      <c r="AI284" s="80">
        <f t="shared" si="74"/>
        <v>22.971</v>
      </c>
      <c r="AJ284" s="79">
        <f t="shared" si="76"/>
        <v>0.45397233201581028</v>
      </c>
      <c r="AK284" s="106">
        <f t="shared" si="77"/>
        <v>306.28000000000003</v>
      </c>
    </row>
    <row r="285" spans="1:37" x14ac:dyDescent="0.2">
      <c r="A285" s="21" t="s">
        <v>27</v>
      </c>
      <c r="B285" s="7">
        <v>2564</v>
      </c>
      <c r="C285" s="7">
        <v>83</v>
      </c>
      <c r="D285" s="7">
        <v>243</v>
      </c>
      <c r="E285" s="7">
        <v>38</v>
      </c>
      <c r="F285" s="7">
        <v>84</v>
      </c>
      <c r="G285" s="7">
        <v>300</v>
      </c>
      <c r="H285" s="7">
        <v>14</v>
      </c>
      <c r="I285" s="7">
        <v>96</v>
      </c>
      <c r="J285" s="7">
        <v>669</v>
      </c>
      <c r="K285" s="7">
        <v>62</v>
      </c>
      <c r="L285" s="7">
        <v>91</v>
      </c>
      <c r="M285" s="47">
        <v>7.7</v>
      </c>
      <c r="N285" s="47">
        <v>7.6</v>
      </c>
      <c r="O285" s="47">
        <v>2.44</v>
      </c>
      <c r="P285" s="47">
        <v>1.67</v>
      </c>
      <c r="Q285" s="40">
        <v>63</v>
      </c>
      <c r="R285" s="52">
        <v>1.8</v>
      </c>
      <c r="S285" s="40">
        <v>68</v>
      </c>
      <c r="T285" s="52">
        <v>5</v>
      </c>
      <c r="U285" s="52"/>
      <c r="V285" s="40">
        <v>8.4</v>
      </c>
      <c r="W285" s="53">
        <v>2.6</v>
      </c>
      <c r="X285" s="53"/>
      <c r="Z285" s="46"/>
      <c r="AA285" s="46">
        <v>3543</v>
      </c>
      <c r="AB285" s="8">
        <f t="shared" si="70"/>
        <v>1.3818252730109204</v>
      </c>
      <c r="AC285" s="8">
        <f t="shared" si="71"/>
        <v>0</v>
      </c>
      <c r="AD285" s="46">
        <v>30</v>
      </c>
      <c r="AE285" s="46">
        <v>1.5</v>
      </c>
      <c r="AF285" s="77">
        <f t="shared" si="72"/>
        <v>0.61481481481481481</v>
      </c>
      <c r="AG285" s="78">
        <f t="shared" si="73"/>
        <v>20.169</v>
      </c>
      <c r="AH285" s="79">
        <f t="shared" si="75"/>
        <v>0.41499999999999998</v>
      </c>
      <c r="AI285" s="80">
        <f t="shared" si="74"/>
        <v>24.9</v>
      </c>
      <c r="AJ285" s="79">
        <f t="shared" si="76"/>
        <v>0.49209486166007899</v>
      </c>
      <c r="AK285" s="106">
        <f t="shared" si="77"/>
        <v>332</v>
      </c>
    </row>
    <row r="286" spans="1:37" x14ac:dyDescent="0.2">
      <c r="A286" s="21" t="s">
        <v>28</v>
      </c>
      <c r="B286" s="7">
        <v>3173</v>
      </c>
      <c r="C286" s="7">
        <v>102</v>
      </c>
      <c r="D286" s="7">
        <v>280</v>
      </c>
      <c r="E286" s="7">
        <v>13</v>
      </c>
      <c r="F286" s="7">
        <v>95</v>
      </c>
      <c r="G286" s="7">
        <v>297</v>
      </c>
      <c r="H286" s="7">
        <v>8</v>
      </c>
      <c r="I286" s="7">
        <v>97</v>
      </c>
      <c r="J286" s="7">
        <v>791</v>
      </c>
      <c r="K286" s="7">
        <v>44</v>
      </c>
      <c r="L286" s="7">
        <v>94</v>
      </c>
      <c r="M286" s="47">
        <v>7.4</v>
      </c>
      <c r="N286" s="47">
        <v>7.5</v>
      </c>
      <c r="O286" s="47">
        <v>2.68</v>
      </c>
      <c r="P286" s="47">
        <v>1.97</v>
      </c>
      <c r="Q286" s="40">
        <v>57</v>
      </c>
      <c r="R286" s="52">
        <v>2</v>
      </c>
      <c r="S286" s="40">
        <v>64</v>
      </c>
      <c r="T286" s="52">
        <v>5</v>
      </c>
      <c r="U286" s="52"/>
      <c r="V286" s="40">
        <v>8</v>
      </c>
      <c r="W286" s="53">
        <v>5.61</v>
      </c>
      <c r="X286" s="53"/>
      <c r="Z286" s="46"/>
      <c r="AA286" s="46">
        <v>4060</v>
      </c>
      <c r="AB286" s="8">
        <f t="shared" si="70"/>
        <v>1.2795461708162623</v>
      </c>
      <c r="AC286" s="8">
        <f t="shared" si="71"/>
        <v>0</v>
      </c>
      <c r="AD286" s="46">
        <v>30</v>
      </c>
      <c r="AE286" s="46">
        <v>1.9</v>
      </c>
      <c r="AF286" s="77">
        <f t="shared" si="72"/>
        <v>0.75555555555555554</v>
      </c>
      <c r="AG286" s="78">
        <f t="shared" si="73"/>
        <v>28.56</v>
      </c>
      <c r="AH286" s="79">
        <f t="shared" si="75"/>
        <v>0.58765432098765424</v>
      </c>
      <c r="AI286" s="80">
        <f t="shared" si="74"/>
        <v>30.294</v>
      </c>
      <c r="AJ286" s="79">
        <f t="shared" si="76"/>
        <v>0.59869565217391307</v>
      </c>
      <c r="AK286" s="106">
        <f t="shared" si="77"/>
        <v>403.92</v>
      </c>
    </row>
    <row r="287" spans="1:37" x14ac:dyDescent="0.2">
      <c r="A287" s="21" t="s">
        <v>29</v>
      </c>
      <c r="B287" s="7">
        <v>2962</v>
      </c>
      <c r="C287" s="7">
        <v>99</v>
      </c>
      <c r="D287" s="7">
        <v>197</v>
      </c>
      <c r="E287" s="7">
        <v>51</v>
      </c>
      <c r="F287" s="7">
        <v>75</v>
      </c>
      <c r="G287" s="7">
        <v>242</v>
      </c>
      <c r="H287" s="7">
        <v>10</v>
      </c>
      <c r="I287" s="7">
        <v>96</v>
      </c>
      <c r="J287" s="7">
        <v>571</v>
      </c>
      <c r="K287" s="7">
        <v>62</v>
      </c>
      <c r="L287" s="7">
        <v>89</v>
      </c>
      <c r="M287" s="47">
        <v>7.6</v>
      </c>
      <c r="N287" s="47">
        <v>7.4</v>
      </c>
      <c r="O287" s="47">
        <v>2.06</v>
      </c>
      <c r="P287" s="47">
        <v>1.82</v>
      </c>
      <c r="Q287" s="40">
        <v>58</v>
      </c>
      <c r="R287" s="52">
        <v>2.7</v>
      </c>
      <c r="S287" s="40">
        <v>59</v>
      </c>
      <c r="T287" s="52">
        <v>7.1</v>
      </c>
      <c r="U287" s="52"/>
      <c r="V287" s="40">
        <v>6.9</v>
      </c>
      <c r="W287" s="53">
        <v>4.9000000000000004</v>
      </c>
      <c r="X287" s="53"/>
      <c r="Z287" s="46"/>
      <c r="AA287" s="46">
        <v>3212</v>
      </c>
      <c r="AB287" s="8">
        <f t="shared" si="70"/>
        <v>1.0844024307900066</v>
      </c>
      <c r="AC287" s="8">
        <f t="shared" si="71"/>
        <v>0</v>
      </c>
      <c r="AD287" s="46">
        <v>30</v>
      </c>
      <c r="AE287" s="46">
        <v>2.1</v>
      </c>
      <c r="AF287" s="77">
        <f t="shared" si="72"/>
        <v>0.73333333333333328</v>
      </c>
      <c r="AG287" s="78">
        <f t="shared" si="73"/>
        <v>19.503</v>
      </c>
      <c r="AH287" s="79">
        <f t="shared" si="75"/>
        <v>0.40129629629629626</v>
      </c>
      <c r="AI287" s="80">
        <f t="shared" si="74"/>
        <v>23.957999999999998</v>
      </c>
      <c r="AJ287" s="79">
        <f t="shared" si="76"/>
        <v>0.47347826086956518</v>
      </c>
      <c r="AK287" s="106">
        <f t="shared" si="77"/>
        <v>319.44</v>
      </c>
    </row>
    <row r="288" spans="1:37" x14ac:dyDescent="0.2">
      <c r="A288" s="21" t="s">
        <v>30</v>
      </c>
      <c r="B288" s="7">
        <v>2932</v>
      </c>
      <c r="C288" s="7">
        <v>95</v>
      </c>
      <c r="D288" s="7">
        <v>273</v>
      </c>
      <c r="E288" s="7">
        <v>21</v>
      </c>
      <c r="F288" s="7">
        <v>89</v>
      </c>
      <c r="G288" s="7">
        <v>270</v>
      </c>
      <c r="H288" s="7">
        <v>11</v>
      </c>
      <c r="I288" s="7">
        <v>96</v>
      </c>
      <c r="J288" s="7">
        <v>630</v>
      </c>
      <c r="K288" s="7">
        <v>58</v>
      </c>
      <c r="L288" s="7">
        <v>90</v>
      </c>
      <c r="M288" s="47">
        <v>7.9</v>
      </c>
      <c r="N288" s="47">
        <v>7.8</v>
      </c>
      <c r="O288" s="47">
        <v>2.2799999999999998</v>
      </c>
      <c r="P288" s="47">
        <v>1.78</v>
      </c>
      <c r="Q288" s="40">
        <v>32</v>
      </c>
      <c r="R288" s="52">
        <v>4</v>
      </c>
      <c r="S288" s="40">
        <v>41</v>
      </c>
      <c r="T288" s="52">
        <v>8</v>
      </c>
      <c r="U288" s="52"/>
      <c r="V288" s="40">
        <v>6.9</v>
      </c>
      <c r="W288" s="53">
        <v>0.6</v>
      </c>
      <c r="X288" s="53"/>
      <c r="Z288" s="46"/>
      <c r="AA288" s="46">
        <v>2598</v>
      </c>
      <c r="AB288" s="8">
        <f t="shared" si="70"/>
        <v>0.88608458390177358</v>
      </c>
      <c r="AC288" s="8">
        <f t="shared" si="71"/>
        <v>0</v>
      </c>
      <c r="AD288" s="46">
        <v>30</v>
      </c>
      <c r="AE288" s="46">
        <v>2</v>
      </c>
      <c r="AF288" s="77">
        <f t="shared" si="72"/>
        <v>0.70370370370370372</v>
      </c>
      <c r="AG288" s="78">
        <f t="shared" si="73"/>
        <v>25.934999999999999</v>
      </c>
      <c r="AH288" s="79">
        <f t="shared" si="75"/>
        <v>0.53364197530864188</v>
      </c>
      <c r="AI288" s="80">
        <f t="shared" si="74"/>
        <v>25.65</v>
      </c>
      <c r="AJ288" s="79">
        <f t="shared" si="76"/>
        <v>0.50691699604743079</v>
      </c>
      <c r="AK288" s="106">
        <f t="shared" si="77"/>
        <v>342</v>
      </c>
    </row>
    <row r="289" spans="1:37" x14ac:dyDescent="0.2">
      <c r="A289" s="21" t="s">
        <v>31</v>
      </c>
      <c r="B289" s="7">
        <v>2731</v>
      </c>
      <c r="C289" s="7">
        <v>91</v>
      </c>
      <c r="D289" s="7">
        <v>398</v>
      </c>
      <c r="E289" s="7">
        <v>10</v>
      </c>
      <c r="F289" s="7">
        <v>97</v>
      </c>
      <c r="G289" s="7">
        <v>366</v>
      </c>
      <c r="H289" s="7">
        <v>6</v>
      </c>
      <c r="I289" s="7">
        <v>98</v>
      </c>
      <c r="J289" s="7">
        <v>835</v>
      </c>
      <c r="K289" s="7">
        <v>42</v>
      </c>
      <c r="L289" s="7">
        <v>95</v>
      </c>
      <c r="M289" s="47">
        <v>8</v>
      </c>
      <c r="N289" s="47">
        <v>7.6</v>
      </c>
      <c r="O289" s="47">
        <v>2.2400000000000002</v>
      </c>
      <c r="P289" s="47">
        <v>1.96</v>
      </c>
      <c r="Q289" s="40">
        <v>72</v>
      </c>
      <c r="R289" s="52">
        <v>15</v>
      </c>
      <c r="S289" s="40">
        <v>76</v>
      </c>
      <c r="T289" s="52">
        <v>19</v>
      </c>
      <c r="U289" s="52"/>
      <c r="V289" s="40">
        <v>10.9</v>
      </c>
      <c r="W289" s="53">
        <v>1</v>
      </c>
      <c r="X289" s="53"/>
      <c r="Z289" s="46"/>
      <c r="AA289" s="46">
        <v>3151</v>
      </c>
      <c r="AB289" s="8">
        <f t="shared" si="70"/>
        <v>1.1537898205785426</v>
      </c>
      <c r="AC289" s="8">
        <f t="shared" si="71"/>
        <v>0</v>
      </c>
      <c r="AD289" s="46">
        <v>30</v>
      </c>
      <c r="AE289" s="46">
        <v>2.1</v>
      </c>
      <c r="AF289" s="77">
        <f t="shared" si="72"/>
        <v>0.67407407407407405</v>
      </c>
      <c r="AG289" s="78">
        <f t="shared" si="73"/>
        <v>36.218000000000004</v>
      </c>
      <c r="AH289" s="79">
        <f t="shared" si="75"/>
        <v>0.74522633744855971</v>
      </c>
      <c r="AI289" s="80">
        <f t="shared" si="74"/>
        <v>33.305999999999997</v>
      </c>
      <c r="AJ289" s="79">
        <f t="shared" si="76"/>
        <v>0.65822134387351772</v>
      </c>
      <c r="AK289" s="106">
        <f t="shared" si="77"/>
        <v>444.08</v>
      </c>
    </row>
    <row r="290" spans="1:37" ht="13.5" thickBot="1" x14ac:dyDescent="0.25">
      <c r="A290" s="21" t="s">
        <v>32</v>
      </c>
      <c r="B290" s="7">
        <v>2380</v>
      </c>
      <c r="C290" s="7">
        <v>77</v>
      </c>
      <c r="D290" s="7">
        <v>304</v>
      </c>
      <c r="E290" s="7">
        <v>14</v>
      </c>
      <c r="F290" s="7">
        <v>94</v>
      </c>
      <c r="G290" s="7">
        <v>380</v>
      </c>
      <c r="H290" s="7">
        <v>12</v>
      </c>
      <c r="I290" s="7">
        <v>97</v>
      </c>
      <c r="J290" s="7">
        <v>869</v>
      </c>
      <c r="K290" s="7">
        <v>41</v>
      </c>
      <c r="L290" s="7">
        <v>95</v>
      </c>
      <c r="M290" s="47">
        <v>7.38</v>
      </c>
      <c r="N290" s="47">
        <v>7.37</v>
      </c>
      <c r="O290" s="47">
        <v>2.42</v>
      </c>
      <c r="P290" s="47">
        <v>2.12</v>
      </c>
      <c r="Q290" s="40">
        <v>50</v>
      </c>
      <c r="R290" s="52">
        <v>17</v>
      </c>
      <c r="S290" s="40">
        <v>55</v>
      </c>
      <c r="T290" s="52">
        <v>20</v>
      </c>
      <c r="U290" s="52"/>
      <c r="V290" s="40">
        <v>7</v>
      </c>
      <c r="W290" s="53">
        <v>3</v>
      </c>
      <c r="X290" s="53"/>
      <c r="Z290" s="46"/>
      <c r="AA290" s="46">
        <v>2658</v>
      </c>
      <c r="AB290" s="8">
        <f t="shared" si="70"/>
        <v>1.1168067226890757</v>
      </c>
      <c r="AC290" s="8">
        <f t="shared" si="71"/>
        <v>0</v>
      </c>
      <c r="AD290" s="46">
        <v>30</v>
      </c>
      <c r="AE290" s="46">
        <v>2.4</v>
      </c>
      <c r="AF290" s="77">
        <f t="shared" si="72"/>
        <v>0.57037037037037042</v>
      </c>
      <c r="AG290" s="78">
        <f t="shared" si="73"/>
        <v>23.408000000000001</v>
      </c>
      <c r="AH290" s="79">
        <f t="shared" si="75"/>
        <v>0.48164609053497942</v>
      </c>
      <c r="AI290" s="80">
        <f t="shared" si="74"/>
        <v>29.26</v>
      </c>
      <c r="AJ290" s="79">
        <f t="shared" si="76"/>
        <v>0.57826086956521738</v>
      </c>
      <c r="AK290" s="106">
        <f t="shared" si="77"/>
        <v>390.13333333333333</v>
      </c>
    </row>
    <row r="291" spans="1:37" ht="13.5" thickTop="1" x14ac:dyDescent="0.2">
      <c r="A291" s="22" t="s">
        <v>105</v>
      </c>
      <c r="B291" s="54">
        <f>SUM(B279:B290)</f>
        <v>32142</v>
      </c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41"/>
      <c r="N291" s="41"/>
      <c r="O291" s="41"/>
      <c r="P291" s="41"/>
      <c r="Q291" s="51"/>
      <c r="R291" s="51"/>
      <c r="S291" s="51"/>
      <c r="T291" s="51"/>
      <c r="U291" s="51"/>
      <c r="V291" s="51"/>
      <c r="W291" s="51"/>
      <c r="X291" s="51"/>
      <c r="Z291" s="10">
        <f>SUM(Z279:Z290)</f>
        <v>0</v>
      </c>
      <c r="AA291" s="10">
        <f>SUM(AA279:AA290)</f>
        <v>38173</v>
      </c>
      <c r="AB291" s="41"/>
      <c r="AC291" s="41"/>
      <c r="AD291" s="10">
        <f>SUM(AD279:AD290)</f>
        <v>360</v>
      </c>
      <c r="AE291" s="10"/>
      <c r="AF291" s="81"/>
      <c r="AG291" s="82"/>
      <c r="AH291" s="83"/>
      <c r="AI291" s="84"/>
      <c r="AJ291" s="83"/>
      <c r="AK291" s="107"/>
    </row>
    <row r="292" spans="1:37" ht="13.5" thickBot="1" x14ac:dyDescent="0.25">
      <c r="A292" s="23" t="s">
        <v>106</v>
      </c>
      <c r="B292" s="13">
        <f t="shared" ref="B292:W292" si="78">AVERAGE(B279:B290)</f>
        <v>2678.5</v>
      </c>
      <c r="C292" s="45">
        <f t="shared" si="78"/>
        <v>87.75</v>
      </c>
      <c r="D292" s="13">
        <f t="shared" si="78"/>
        <v>257</v>
      </c>
      <c r="E292" s="13">
        <f>AVERAGE(E279:E290)</f>
        <v>22.916666666666668</v>
      </c>
      <c r="F292" s="13">
        <f>AVERAGE(F279:F290)</f>
        <v>89.166666666666671</v>
      </c>
      <c r="G292" s="13">
        <f>AVERAGE(G279:G290)</f>
        <v>287.5</v>
      </c>
      <c r="H292" s="13">
        <f>AVERAGE(H279:H290)</f>
        <v>10.233333333333333</v>
      </c>
      <c r="I292" s="13">
        <f>AVERAGE(I279:I290)</f>
        <v>89.166666666666671</v>
      </c>
      <c r="J292" s="13">
        <f t="shared" si="78"/>
        <v>730.16666666666663</v>
      </c>
      <c r="K292" s="13">
        <f>AVERAGE(K279:K290)</f>
        <v>50.583333333333336</v>
      </c>
      <c r="L292" s="13">
        <f>AVERAGE(L279:L290)</f>
        <v>88.5</v>
      </c>
      <c r="M292" s="42">
        <f t="shared" si="78"/>
        <v>7.6483333333333334</v>
      </c>
      <c r="N292" s="42">
        <f t="shared" si="78"/>
        <v>7.6391666666666671</v>
      </c>
      <c r="O292" s="42">
        <f t="shared" si="78"/>
        <v>2.1800000000000002</v>
      </c>
      <c r="P292" s="42">
        <f t="shared" si="78"/>
        <v>1.7125000000000004</v>
      </c>
      <c r="Q292" s="45">
        <f>AVERAGE(Q279:Q290)</f>
        <v>50.225000000000001</v>
      </c>
      <c r="R292" s="45">
        <f>AVERAGE(R279:R290)</f>
        <v>8.9916666666666671</v>
      </c>
      <c r="S292" s="45">
        <f t="shared" si="78"/>
        <v>59.875</v>
      </c>
      <c r="T292" s="45">
        <f t="shared" si="78"/>
        <v>12.383333333333333</v>
      </c>
      <c r="U292" s="45"/>
      <c r="V292" s="45">
        <f t="shared" si="78"/>
        <v>8.5000000000000018</v>
      </c>
      <c r="W292" s="45">
        <f t="shared" si="78"/>
        <v>3.3558333333333334</v>
      </c>
      <c r="X292" s="45"/>
      <c r="Z292" s="13" t="e">
        <f t="shared" ref="Z292:AE292" si="79">AVERAGE(Z279:Z290)</f>
        <v>#DIV/0!</v>
      </c>
      <c r="AA292" s="13">
        <f t="shared" si="79"/>
        <v>3181.0833333333335</v>
      </c>
      <c r="AB292" s="42">
        <f t="shared" si="79"/>
        <v>1.208385580558019</v>
      </c>
      <c r="AC292" s="42">
        <f t="shared" si="79"/>
        <v>0</v>
      </c>
      <c r="AD292" s="13">
        <f t="shared" si="79"/>
        <v>30</v>
      </c>
      <c r="AE292" s="13">
        <f t="shared" si="79"/>
        <v>2.0333333333333332</v>
      </c>
      <c r="AF292" s="85">
        <f>C292/$C$2</f>
        <v>0.65</v>
      </c>
      <c r="AG292" s="86">
        <f>(C292*D292)/1000</f>
        <v>22.551749999999998</v>
      </c>
      <c r="AH292" s="87">
        <f t="shared" si="75"/>
        <v>0.46402777777777771</v>
      </c>
      <c r="AI292" s="88">
        <f>(C292*G292)/1000</f>
        <v>25.228124999999999</v>
      </c>
      <c r="AJ292" s="87">
        <f t="shared" si="76"/>
        <v>0.49857954545454541</v>
      </c>
      <c r="AK292" s="108">
        <f>AVERAGE(AK279:AK290)</f>
        <v>337.33444444444444</v>
      </c>
    </row>
    <row r="293" spans="1:37" ht="13.5" thickTop="1" x14ac:dyDescent="0.2"/>
    <row r="294" spans="1:37" ht="13.5" thickBot="1" x14ac:dyDescent="0.25"/>
    <row r="295" spans="1:37" ht="13.5" thickTop="1" x14ac:dyDescent="0.2">
      <c r="A295" s="65" t="s">
        <v>5</v>
      </c>
      <c r="B295" s="25" t="s">
        <v>6</v>
      </c>
      <c r="C295" s="25" t="s">
        <v>6</v>
      </c>
      <c r="D295" s="25" t="s">
        <v>7</v>
      </c>
      <c r="E295" s="25" t="s">
        <v>8</v>
      </c>
      <c r="F295" s="48" t="s">
        <v>2</v>
      </c>
      <c r="G295" s="25" t="s">
        <v>9</v>
      </c>
      <c r="H295" s="25" t="s">
        <v>10</v>
      </c>
      <c r="I295" s="48" t="s">
        <v>3</v>
      </c>
      <c r="J295" s="25" t="s">
        <v>11</v>
      </c>
      <c r="K295" s="25" t="s">
        <v>12</v>
      </c>
      <c r="L295" s="48" t="s">
        <v>13</v>
      </c>
      <c r="M295" s="43" t="s">
        <v>55</v>
      </c>
      <c r="N295" s="43" t="s">
        <v>56</v>
      </c>
      <c r="O295" s="43" t="s">
        <v>57</v>
      </c>
      <c r="P295" s="43" t="s">
        <v>58</v>
      </c>
      <c r="Q295" s="43" t="s">
        <v>84</v>
      </c>
      <c r="R295" s="43" t="s">
        <v>85</v>
      </c>
      <c r="S295" s="43" t="s">
        <v>86</v>
      </c>
      <c r="T295" s="43" t="s">
        <v>87</v>
      </c>
      <c r="U295" s="43"/>
      <c r="V295" s="43" t="s">
        <v>88</v>
      </c>
      <c r="W295" s="43" t="s">
        <v>89</v>
      </c>
      <c r="X295" s="43"/>
      <c r="Z295" s="26" t="s">
        <v>91</v>
      </c>
      <c r="AA295" s="26" t="s">
        <v>103</v>
      </c>
      <c r="AB295" s="26" t="s">
        <v>14</v>
      </c>
      <c r="AC295" s="26" t="s">
        <v>91</v>
      </c>
      <c r="AD295" s="43" t="s">
        <v>90</v>
      </c>
      <c r="AE295" s="43" t="s">
        <v>90</v>
      </c>
      <c r="AF295" s="69" t="s">
        <v>92</v>
      </c>
      <c r="AG295" s="70" t="s">
        <v>93</v>
      </c>
      <c r="AH295" s="71" t="s">
        <v>94</v>
      </c>
      <c r="AI295" s="72" t="s">
        <v>92</v>
      </c>
      <c r="AJ295" s="71" t="s">
        <v>92</v>
      </c>
      <c r="AK295" s="69" t="s">
        <v>149</v>
      </c>
    </row>
    <row r="296" spans="1:37" ht="13.5" thickBot="1" x14ac:dyDescent="0.25">
      <c r="A296" s="56" t="s">
        <v>107</v>
      </c>
      <c r="B296" s="28" t="s">
        <v>16</v>
      </c>
      <c r="C296" s="29" t="s">
        <v>17</v>
      </c>
      <c r="D296" s="28" t="s">
        <v>41</v>
      </c>
      <c r="E296" s="28" t="s">
        <v>41</v>
      </c>
      <c r="F296" s="49" t="s">
        <v>60</v>
      </c>
      <c r="G296" s="28" t="s">
        <v>41</v>
      </c>
      <c r="H296" s="28" t="s">
        <v>41</v>
      </c>
      <c r="I296" s="49" t="s">
        <v>60</v>
      </c>
      <c r="J296" s="28" t="s">
        <v>41</v>
      </c>
      <c r="K296" s="28" t="s">
        <v>41</v>
      </c>
      <c r="L296" s="49" t="s">
        <v>60</v>
      </c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Z296" s="29" t="s">
        <v>49</v>
      </c>
      <c r="AA296" s="29" t="s">
        <v>49</v>
      </c>
      <c r="AB296" s="29" t="s">
        <v>20</v>
      </c>
      <c r="AC296" s="29" t="s">
        <v>20</v>
      </c>
      <c r="AD296" s="44" t="s">
        <v>96</v>
      </c>
      <c r="AE296" s="44" t="s">
        <v>60</v>
      </c>
      <c r="AF296" s="73" t="s">
        <v>6</v>
      </c>
      <c r="AG296" s="74" t="s">
        <v>97</v>
      </c>
      <c r="AH296" s="75" t="s">
        <v>98</v>
      </c>
      <c r="AI296" s="76" t="s">
        <v>99</v>
      </c>
      <c r="AJ296" s="75" t="s">
        <v>100</v>
      </c>
      <c r="AK296" s="73" t="s">
        <v>150</v>
      </c>
    </row>
    <row r="297" spans="1:37" ht="13.5" thickTop="1" x14ac:dyDescent="0.2">
      <c r="A297" s="21" t="s">
        <v>21</v>
      </c>
      <c r="B297" s="7">
        <v>1803</v>
      </c>
      <c r="C297" s="7">
        <v>58</v>
      </c>
      <c r="D297" s="7">
        <v>224</v>
      </c>
      <c r="E297" s="7">
        <v>17</v>
      </c>
      <c r="F297" s="7">
        <v>92</v>
      </c>
      <c r="G297" s="7">
        <v>327</v>
      </c>
      <c r="H297" s="7">
        <v>12</v>
      </c>
      <c r="I297" s="7">
        <v>96</v>
      </c>
      <c r="J297" s="7">
        <v>737</v>
      </c>
      <c r="K297" s="7">
        <v>47</v>
      </c>
      <c r="L297" s="7">
        <v>93</v>
      </c>
      <c r="M297" s="47">
        <v>7.37</v>
      </c>
      <c r="N297" s="47">
        <v>7.21</v>
      </c>
      <c r="O297" s="47">
        <v>1.69</v>
      </c>
      <c r="P297" s="47">
        <v>1.59</v>
      </c>
      <c r="Q297" s="40">
        <v>73</v>
      </c>
      <c r="R297" s="40">
        <v>17</v>
      </c>
      <c r="S297" s="40">
        <v>64</v>
      </c>
      <c r="T297" s="52">
        <v>24</v>
      </c>
      <c r="U297" s="52"/>
      <c r="V297" s="40">
        <v>12.8</v>
      </c>
      <c r="W297" s="53">
        <v>3.4</v>
      </c>
      <c r="X297" s="53"/>
      <c r="Z297" s="46"/>
      <c r="AA297" s="46">
        <v>2603</v>
      </c>
      <c r="AB297" s="8">
        <f t="shared" ref="AB297:AB308" si="80">AA297/B297</f>
        <v>1.4437049362174155</v>
      </c>
      <c r="AC297" s="8">
        <f t="shared" ref="AC297:AC308" si="81">Z297/B297</f>
        <v>0</v>
      </c>
      <c r="AD297" s="46">
        <v>30</v>
      </c>
      <c r="AE297" s="55">
        <v>2.1</v>
      </c>
      <c r="AF297" s="77">
        <f t="shared" ref="AF297:AF308" si="82">C297/$C$2</f>
        <v>0.42962962962962964</v>
      </c>
      <c r="AG297" s="78">
        <f t="shared" ref="AG297:AG308" si="83">(C297*D297)/1000</f>
        <v>12.992000000000001</v>
      </c>
      <c r="AH297" s="79">
        <f>(AG297)/$E$3</f>
        <v>0.26732510288065847</v>
      </c>
      <c r="AI297" s="80">
        <f t="shared" ref="AI297:AI308" si="84">(C297*G297)/1000</f>
        <v>18.966000000000001</v>
      </c>
      <c r="AJ297" s="79">
        <f>(AI297)/$G$3</f>
        <v>0.37482213438735179</v>
      </c>
      <c r="AK297" s="106">
        <f>(0.8*C297*G297)/60</f>
        <v>252.88000000000002</v>
      </c>
    </row>
    <row r="298" spans="1:37" x14ac:dyDescent="0.2">
      <c r="A298" s="21" t="s">
        <v>22</v>
      </c>
      <c r="B298" s="7">
        <v>1561</v>
      </c>
      <c r="C298" s="7">
        <v>56</v>
      </c>
      <c r="D298" s="7">
        <v>289</v>
      </c>
      <c r="E298" s="7">
        <v>16</v>
      </c>
      <c r="F298" s="7">
        <v>93</v>
      </c>
      <c r="G298" s="7">
        <v>378</v>
      </c>
      <c r="H298" s="7">
        <v>8</v>
      </c>
      <c r="I298" s="7">
        <v>98</v>
      </c>
      <c r="J298" s="7">
        <v>1023</v>
      </c>
      <c r="K298" s="7">
        <v>50</v>
      </c>
      <c r="L298" s="7">
        <v>95</v>
      </c>
      <c r="M298" s="47">
        <v>7.74</v>
      </c>
      <c r="N298" s="47">
        <v>7.68</v>
      </c>
      <c r="O298" s="47">
        <v>1.79</v>
      </c>
      <c r="P298" s="47">
        <v>1.61</v>
      </c>
      <c r="Q298" s="40">
        <v>95</v>
      </c>
      <c r="R298" s="52">
        <v>43</v>
      </c>
      <c r="S298" s="40">
        <v>101</v>
      </c>
      <c r="T298" s="52">
        <v>44</v>
      </c>
      <c r="U298" s="52"/>
      <c r="V298" s="40">
        <v>13.6</v>
      </c>
      <c r="W298" s="53">
        <v>3</v>
      </c>
      <c r="X298" s="53"/>
      <c r="Z298" s="46"/>
      <c r="AA298" s="46">
        <v>2572</v>
      </c>
      <c r="AB298" s="8">
        <f t="shared" si="80"/>
        <v>1.6476617552850736</v>
      </c>
      <c r="AC298" s="8">
        <f t="shared" si="81"/>
        <v>0</v>
      </c>
      <c r="AD298" s="46">
        <v>30</v>
      </c>
      <c r="AE298" s="55">
        <v>2.6</v>
      </c>
      <c r="AF298" s="77">
        <f t="shared" si="82"/>
        <v>0.4148148148148148</v>
      </c>
      <c r="AG298" s="78">
        <f t="shared" si="83"/>
        <v>16.184000000000001</v>
      </c>
      <c r="AH298" s="79">
        <f t="shared" ref="AH298:AH310" si="85">(AG298)/$E$3</f>
        <v>0.33300411522633744</v>
      </c>
      <c r="AI298" s="80">
        <f t="shared" si="84"/>
        <v>21.167999999999999</v>
      </c>
      <c r="AJ298" s="79">
        <f t="shared" ref="AJ298:AJ310" si="86">(AI298)/$G$3</f>
        <v>0.41833992094861655</v>
      </c>
      <c r="AK298" s="106">
        <f t="shared" ref="AK298:AK308" si="87">(0.8*C298*G298)/60</f>
        <v>282.24</v>
      </c>
    </row>
    <row r="299" spans="1:37" x14ac:dyDescent="0.2">
      <c r="A299" s="21" t="s">
        <v>37</v>
      </c>
      <c r="B299" s="7">
        <v>2781</v>
      </c>
      <c r="C299" s="7">
        <v>90</v>
      </c>
      <c r="D299" s="7">
        <v>276</v>
      </c>
      <c r="E299" s="7">
        <v>24</v>
      </c>
      <c r="F299" s="7">
        <v>90</v>
      </c>
      <c r="G299" s="7">
        <v>319</v>
      </c>
      <c r="H299" s="7">
        <v>12</v>
      </c>
      <c r="I299" s="7">
        <v>96</v>
      </c>
      <c r="J299" s="7">
        <v>809</v>
      </c>
      <c r="K299" s="7">
        <v>56</v>
      </c>
      <c r="L299" s="7">
        <v>92</v>
      </c>
      <c r="M299" s="47">
        <v>7.99</v>
      </c>
      <c r="N299" s="47">
        <v>7.5</v>
      </c>
      <c r="O299" s="47">
        <v>1.58</v>
      </c>
      <c r="P299" s="47">
        <v>1.5</v>
      </c>
      <c r="Q299" s="40">
        <v>43</v>
      </c>
      <c r="R299" s="52">
        <v>7.7</v>
      </c>
      <c r="S299" s="40">
        <v>46</v>
      </c>
      <c r="T299" s="52">
        <v>10</v>
      </c>
      <c r="U299" s="52"/>
      <c r="V299" s="40">
        <v>7.3</v>
      </c>
      <c r="W299" s="53">
        <v>2.1</v>
      </c>
      <c r="X299" s="53"/>
      <c r="Z299" s="46">
        <v>767</v>
      </c>
      <c r="AA299" s="46">
        <v>2696</v>
      </c>
      <c r="AB299" s="8">
        <f t="shared" si="80"/>
        <v>0.96943545487234806</v>
      </c>
      <c r="AC299" s="8">
        <f t="shared" si="81"/>
        <v>0.27580007191657679</v>
      </c>
      <c r="AD299" s="46">
        <v>30</v>
      </c>
      <c r="AE299" s="55">
        <v>2.4</v>
      </c>
      <c r="AF299" s="77">
        <f t="shared" si="82"/>
        <v>0.66666666666666663</v>
      </c>
      <c r="AG299" s="78">
        <f t="shared" si="83"/>
        <v>24.84</v>
      </c>
      <c r="AH299" s="79">
        <f t="shared" si="85"/>
        <v>0.51111111111111107</v>
      </c>
      <c r="AI299" s="80">
        <f t="shared" si="84"/>
        <v>28.71</v>
      </c>
      <c r="AJ299" s="79">
        <f t="shared" si="86"/>
        <v>0.56739130434782614</v>
      </c>
      <c r="AK299" s="106">
        <f t="shared" si="87"/>
        <v>382.8</v>
      </c>
    </row>
    <row r="300" spans="1:37" x14ac:dyDescent="0.2">
      <c r="A300" s="21" t="s">
        <v>24</v>
      </c>
      <c r="B300" s="7">
        <v>2106</v>
      </c>
      <c r="C300" s="7">
        <v>70</v>
      </c>
      <c r="D300" s="7">
        <v>413</v>
      </c>
      <c r="E300" s="7">
        <v>24</v>
      </c>
      <c r="F300" s="7">
        <v>93</v>
      </c>
      <c r="G300" s="7">
        <v>365</v>
      </c>
      <c r="H300" s="7">
        <v>23</v>
      </c>
      <c r="I300" s="7">
        <v>91</v>
      </c>
      <c r="J300" s="7">
        <v>833</v>
      </c>
      <c r="K300" s="7">
        <v>60</v>
      </c>
      <c r="L300" s="7">
        <v>90</v>
      </c>
      <c r="M300" s="47">
        <v>7.76</v>
      </c>
      <c r="N300" s="47">
        <v>7.16</v>
      </c>
      <c r="O300" s="47">
        <v>1.51</v>
      </c>
      <c r="P300" s="47">
        <v>1.44</v>
      </c>
      <c r="Q300" s="40">
        <v>58</v>
      </c>
      <c r="R300" s="52">
        <v>6</v>
      </c>
      <c r="S300" s="40">
        <v>67</v>
      </c>
      <c r="T300" s="52">
        <v>12</v>
      </c>
      <c r="U300" s="52"/>
      <c r="V300" s="40">
        <v>8</v>
      </c>
      <c r="W300" s="53">
        <v>1</v>
      </c>
      <c r="X300" s="53"/>
      <c r="Z300" s="46">
        <v>720</v>
      </c>
      <c r="AA300" s="46">
        <v>2445</v>
      </c>
      <c r="AB300" s="8">
        <f t="shared" si="80"/>
        <v>1.1609686609686609</v>
      </c>
      <c r="AC300" s="8">
        <f t="shared" si="81"/>
        <v>0.34188034188034189</v>
      </c>
      <c r="AD300" s="46"/>
      <c r="AE300" s="55"/>
      <c r="AF300" s="77">
        <f t="shared" si="82"/>
        <v>0.51851851851851849</v>
      </c>
      <c r="AG300" s="78">
        <f t="shared" si="83"/>
        <v>28.91</v>
      </c>
      <c r="AH300" s="79">
        <f t="shared" si="85"/>
        <v>0.59485596707818933</v>
      </c>
      <c r="AI300" s="80">
        <f t="shared" si="84"/>
        <v>25.55</v>
      </c>
      <c r="AJ300" s="79">
        <f t="shared" si="86"/>
        <v>0.50494071146245056</v>
      </c>
      <c r="AK300" s="106">
        <f t="shared" si="87"/>
        <v>340.66666666666669</v>
      </c>
    </row>
    <row r="301" spans="1:37" x14ac:dyDescent="0.2">
      <c r="A301" s="21" t="s">
        <v>25</v>
      </c>
      <c r="B301" s="7">
        <v>2408</v>
      </c>
      <c r="C301" s="7">
        <v>78</v>
      </c>
      <c r="D301" s="7">
        <v>173</v>
      </c>
      <c r="E301" s="7">
        <v>27</v>
      </c>
      <c r="F301" s="7">
        <v>78</v>
      </c>
      <c r="G301" s="7">
        <v>199</v>
      </c>
      <c r="H301" s="7">
        <v>18</v>
      </c>
      <c r="I301" s="7">
        <v>89</v>
      </c>
      <c r="J301" s="7">
        <v>488</v>
      </c>
      <c r="K301" s="7">
        <v>63</v>
      </c>
      <c r="L301" s="7">
        <v>84</v>
      </c>
      <c r="M301" s="47">
        <v>7.49</v>
      </c>
      <c r="N301" s="47">
        <v>7.04</v>
      </c>
      <c r="O301" s="47">
        <v>1.46</v>
      </c>
      <c r="P301" s="47">
        <v>1.5</v>
      </c>
      <c r="Q301" s="40">
        <v>51</v>
      </c>
      <c r="R301" s="52">
        <v>1</v>
      </c>
      <c r="S301" s="40">
        <v>52</v>
      </c>
      <c r="T301" s="52">
        <v>9</v>
      </c>
      <c r="U301" s="52"/>
      <c r="V301" s="40">
        <v>6</v>
      </c>
      <c r="W301" s="53">
        <v>5</v>
      </c>
      <c r="X301" s="53"/>
      <c r="Z301" s="46">
        <v>771</v>
      </c>
      <c r="AA301" s="46">
        <v>2706</v>
      </c>
      <c r="AB301" s="8">
        <f t="shared" si="80"/>
        <v>1.1237541528239203</v>
      </c>
      <c r="AC301" s="8">
        <f t="shared" si="81"/>
        <v>0.32018272425249167</v>
      </c>
      <c r="AD301" s="46">
        <v>30</v>
      </c>
      <c r="AE301" s="55">
        <v>1.6</v>
      </c>
      <c r="AF301" s="77">
        <f t="shared" si="82"/>
        <v>0.57777777777777772</v>
      </c>
      <c r="AG301" s="78">
        <f t="shared" si="83"/>
        <v>13.494</v>
      </c>
      <c r="AH301" s="79">
        <f t="shared" si="85"/>
        <v>0.2776543209876543</v>
      </c>
      <c r="AI301" s="80">
        <f t="shared" si="84"/>
        <v>15.522</v>
      </c>
      <c r="AJ301" s="79">
        <f t="shared" si="86"/>
        <v>0.30675889328063238</v>
      </c>
      <c r="AK301" s="106">
        <f t="shared" si="87"/>
        <v>206.96</v>
      </c>
    </row>
    <row r="302" spans="1:37" x14ac:dyDescent="0.2">
      <c r="A302" s="21" t="s">
        <v>26</v>
      </c>
      <c r="B302" s="7">
        <v>1751</v>
      </c>
      <c r="C302" s="7">
        <v>58</v>
      </c>
      <c r="D302" s="7">
        <v>362</v>
      </c>
      <c r="E302" s="7">
        <v>32</v>
      </c>
      <c r="F302" s="7">
        <v>92</v>
      </c>
      <c r="G302" s="7">
        <v>343</v>
      </c>
      <c r="H302" s="7">
        <v>15</v>
      </c>
      <c r="I302" s="7">
        <v>96</v>
      </c>
      <c r="J302" s="7">
        <v>741</v>
      </c>
      <c r="K302" s="7">
        <v>77</v>
      </c>
      <c r="L302" s="7">
        <v>91</v>
      </c>
      <c r="M302" s="47">
        <v>7.45</v>
      </c>
      <c r="N302" s="47">
        <v>7.04</v>
      </c>
      <c r="O302" s="47">
        <v>2.2400000000000002</v>
      </c>
      <c r="P302" s="47">
        <v>1.89</v>
      </c>
      <c r="Q302" s="40">
        <v>44</v>
      </c>
      <c r="R302" s="52">
        <v>2</v>
      </c>
      <c r="S302" s="40">
        <v>55</v>
      </c>
      <c r="T302" s="52">
        <v>11</v>
      </c>
      <c r="U302" s="52"/>
      <c r="V302" s="40">
        <v>7</v>
      </c>
      <c r="W302" s="53">
        <v>6</v>
      </c>
      <c r="X302" s="53"/>
      <c r="Z302" s="46">
        <v>860</v>
      </c>
      <c r="AA302" s="46">
        <v>1891</v>
      </c>
      <c r="AB302" s="8">
        <f t="shared" si="80"/>
        <v>1.079954311821816</v>
      </c>
      <c r="AC302" s="8">
        <f t="shared" si="81"/>
        <v>0.49114791547687037</v>
      </c>
      <c r="AD302" s="46">
        <v>30</v>
      </c>
      <c r="AE302" s="55">
        <v>2</v>
      </c>
      <c r="AF302" s="77">
        <f t="shared" si="82"/>
        <v>0.42962962962962964</v>
      </c>
      <c r="AG302" s="78">
        <f t="shared" si="83"/>
        <v>20.995999999999999</v>
      </c>
      <c r="AH302" s="79">
        <f t="shared" si="85"/>
        <v>0.43201646090534973</v>
      </c>
      <c r="AI302" s="80">
        <f t="shared" si="84"/>
        <v>19.893999999999998</v>
      </c>
      <c r="AJ302" s="79">
        <f t="shared" si="86"/>
        <v>0.39316205533596832</v>
      </c>
      <c r="AK302" s="106">
        <f t="shared" si="87"/>
        <v>265.25333333333339</v>
      </c>
    </row>
    <row r="303" spans="1:37" x14ac:dyDescent="0.2">
      <c r="A303" s="21" t="s">
        <v>27</v>
      </c>
      <c r="B303" s="7">
        <v>2509</v>
      </c>
      <c r="C303" s="7">
        <v>81</v>
      </c>
      <c r="D303" s="7">
        <v>319</v>
      </c>
      <c r="E303" s="7">
        <v>27</v>
      </c>
      <c r="F303" s="7">
        <v>90</v>
      </c>
      <c r="G303" s="7">
        <v>308</v>
      </c>
      <c r="H303" s="7">
        <v>10</v>
      </c>
      <c r="I303" s="7">
        <v>97</v>
      </c>
      <c r="J303" s="7">
        <v>708</v>
      </c>
      <c r="K303" s="7">
        <v>51</v>
      </c>
      <c r="L303" s="7">
        <v>89</v>
      </c>
      <c r="M303" s="47">
        <v>7.14</v>
      </c>
      <c r="N303" s="47">
        <v>7.54</v>
      </c>
      <c r="O303" s="47">
        <v>2.73</v>
      </c>
      <c r="P303" s="47">
        <v>1.69</v>
      </c>
      <c r="Q303" s="40">
        <v>46</v>
      </c>
      <c r="R303" s="52">
        <v>6</v>
      </c>
      <c r="S303" s="40">
        <v>51</v>
      </c>
      <c r="T303" s="52">
        <v>13</v>
      </c>
      <c r="U303" s="52"/>
      <c r="V303" s="40">
        <v>8</v>
      </c>
      <c r="W303" s="53">
        <v>2</v>
      </c>
      <c r="X303" s="53"/>
      <c r="Z303" s="46">
        <v>887</v>
      </c>
      <c r="AA303" s="46">
        <v>2010</v>
      </c>
      <c r="AB303" s="8">
        <f t="shared" si="80"/>
        <v>0.80111598246313276</v>
      </c>
      <c r="AC303" s="8">
        <f t="shared" si="81"/>
        <v>0.35352730171383023</v>
      </c>
      <c r="AD303" s="46">
        <v>30</v>
      </c>
      <c r="AE303" s="55">
        <v>2.1</v>
      </c>
      <c r="AF303" s="77">
        <f t="shared" si="82"/>
        <v>0.6</v>
      </c>
      <c r="AG303" s="78">
        <f t="shared" si="83"/>
        <v>25.838999999999999</v>
      </c>
      <c r="AH303" s="79">
        <f t="shared" si="85"/>
        <v>0.53166666666666662</v>
      </c>
      <c r="AI303" s="80">
        <f t="shared" si="84"/>
        <v>24.948</v>
      </c>
      <c r="AJ303" s="79">
        <f t="shared" si="86"/>
        <v>0.49304347826086958</v>
      </c>
      <c r="AK303" s="106">
        <f t="shared" si="87"/>
        <v>332.64</v>
      </c>
    </row>
    <row r="304" spans="1:37" x14ac:dyDescent="0.2">
      <c r="A304" s="21" t="s">
        <v>28</v>
      </c>
      <c r="B304" s="7">
        <v>2179</v>
      </c>
      <c r="C304" s="7">
        <v>70</v>
      </c>
      <c r="D304" s="7">
        <v>369</v>
      </c>
      <c r="E304" s="7">
        <v>21</v>
      </c>
      <c r="F304" s="7">
        <v>95</v>
      </c>
      <c r="G304" s="7">
        <v>379</v>
      </c>
      <c r="H304" s="7">
        <v>15</v>
      </c>
      <c r="I304" s="7">
        <v>96</v>
      </c>
      <c r="J304" s="7">
        <v>837</v>
      </c>
      <c r="K304" s="7">
        <v>48</v>
      </c>
      <c r="L304" s="7">
        <v>94</v>
      </c>
      <c r="M304" s="47">
        <v>7.25</v>
      </c>
      <c r="N304" s="47">
        <v>7.36</v>
      </c>
      <c r="O304" s="47">
        <v>2.6</v>
      </c>
      <c r="P304" s="47">
        <v>2.02</v>
      </c>
      <c r="Q304" s="40">
        <v>14.1</v>
      </c>
      <c r="R304" s="52">
        <v>4.5</v>
      </c>
      <c r="S304" s="40">
        <v>20</v>
      </c>
      <c r="T304" s="52">
        <v>4.5999999999999996</v>
      </c>
      <c r="U304" s="52"/>
      <c r="V304" s="40">
        <v>3.3</v>
      </c>
      <c r="W304" s="53">
        <v>0.7</v>
      </c>
      <c r="X304" s="53"/>
      <c r="Z304" s="46">
        <v>632</v>
      </c>
      <c r="AA304" s="46">
        <v>1826</v>
      </c>
      <c r="AB304" s="8">
        <f t="shared" si="80"/>
        <v>0.83799908214777419</v>
      </c>
      <c r="AC304" s="8">
        <f t="shared" si="81"/>
        <v>0.29004130335016065</v>
      </c>
      <c r="AD304" s="46">
        <v>30</v>
      </c>
      <c r="AE304" s="55">
        <v>2.2000000000000002</v>
      </c>
      <c r="AF304" s="77">
        <f t="shared" si="82"/>
        <v>0.51851851851851849</v>
      </c>
      <c r="AG304" s="78">
        <f t="shared" si="83"/>
        <v>25.83</v>
      </c>
      <c r="AH304" s="79">
        <f t="shared" si="85"/>
        <v>0.53148148148148144</v>
      </c>
      <c r="AI304" s="80">
        <f t="shared" si="84"/>
        <v>26.53</v>
      </c>
      <c r="AJ304" s="79">
        <f t="shared" si="86"/>
        <v>0.52430830039525689</v>
      </c>
      <c r="AK304" s="106">
        <f t="shared" si="87"/>
        <v>353.73333333333335</v>
      </c>
    </row>
    <row r="305" spans="1:37" x14ac:dyDescent="0.2">
      <c r="A305" s="21" t="s">
        <v>29</v>
      </c>
      <c r="B305" s="7">
        <v>2442</v>
      </c>
      <c r="C305" s="7">
        <v>81</v>
      </c>
      <c r="D305" s="7">
        <v>237</v>
      </c>
      <c r="E305" s="7">
        <v>18</v>
      </c>
      <c r="F305" s="7">
        <v>93</v>
      </c>
      <c r="G305" s="7">
        <v>299</v>
      </c>
      <c r="H305" s="7">
        <v>9</v>
      </c>
      <c r="I305" s="7">
        <v>97</v>
      </c>
      <c r="J305" s="7">
        <v>740</v>
      </c>
      <c r="K305" s="7">
        <v>49</v>
      </c>
      <c r="L305" s="7">
        <v>93</v>
      </c>
      <c r="M305" s="47">
        <v>7.49</v>
      </c>
      <c r="N305" s="47">
        <v>7.45</v>
      </c>
      <c r="O305" s="47">
        <v>2.2400000000000002</v>
      </c>
      <c r="P305" s="47">
        <v>2.0499999999999998</v>
      </c>
      <c r="Q305" s="40">
        <v>50.6</v>
      </c>
      <c r="R305" s="52">
        <v>1.3</v>
      </c>
      <c r="S305" s="40">
        <v>52.9</v>
      </c>
      <c r="T305" s="52">
        <v>4.5999999999999996</v>
      </c>
      <c r="U305" s="52"/>
      <c r="V305" s="40">
        <v>7.8</v>
      </c>
      <c r="W305" s="53">
        <v>0.6</v>
      </c>
      <c r="X305" s="53"/>
      <c r="Z305" s="46">
        <v>645</v>
      </c>
      <c r="AA305" s="46">
        <v>2420</v>
      </c>
      <c r="AB305" s="8">
        <f t="shared" si="80"/>
        <v>0.99099099099099097</v>
      </c>
      <c r="AC305" s="8">
        <f t="shared" si="81"/>
        <v>0.26412776412776412</v>
      </c>
      <c r="AD305" s="46">
        <v>30</v>
      </c>
      <c r="AE305" s="55">
        <v>2.2999999999999998</v>
      </c>
      <c r="AF305" s="77">
        <f t="shared" si="82"/>
        <v>0.6</v>
      </c>
      <c r="AG305" s="78">
        <f t="shared" si="83"/>
        <v>19.196999999999999</v>
      </c>
      <c r="AH305" s="79">
        <f t="shared" si="85"/>
        <v>0.39499999999999996</v>
      </c>
      <c r="AI305" s="80">
        <f t="shared" si="84"/>
        <v>24.219000000000001</v>
      </c>
      <c r="AJ305" s="79">
        <f t="shared" si="86"/>
        <v>0.47863636363636364</v>
      </c>
      <c r="AK305" s="106">
        <f t="shared" si="87"/>
        <v>322.92</v>
      </c>
    </row>
    <row r="306" spans="1:37" x14ac:dyDescent="0.2">
      <c r="A306" s="21" t="s">
        <v>30</v>
      </c>
      <c r="B306" s="7">
        <v>2137</v>
      </c>
      <c r="C306" s="7">
        <v>69</v>
      </c>
      <c r="D306" s="7">
        <v>221</v>
      </c>
      <c r="E306" s="7">
        <v>13</v>
      </c>
      <c r="F306" s="7">
        <v>93</v>
      </c>
      <c r="G306" s="7">
        <v>268</v>
      </c>
      <c r="H306" s="7">
        <v>6</v>
      </c>
      <c r="I306" s="7">
        <v>98</v>
      </c>
      <c r="J306" s="7">
        <v>628</v>
      </c>
      <c r="K306" s="7">
        <v>38</v>
      </c>
      <c r="L306" s="7">
        <v>93</v>
      </c>
      <c r="M306" s="47">
        <v>7.62</v>
      </c>
      <c r="N306" s="47">
        <v>7.59</v>
      </c>
      <c r="O306" s="47">
        <v>2.0699999999999998</v>
      </c>
      <c r="P306" s="47">
        <v>1.83</v>
      </c>
      <c r="Q306" s="40">
        <v>51</v>
      </c>
      <c r="R306" s="52">
        <v>4.4000000000000004</v>
      </c>
      <c r="S306" s="40">
        <v>53</v>
      </c>
      <c r="T306" s="52">
        <v>10</v>
      </c>
      <c r="U306" s="52"/>
      <c r="V306" s="40">
        <v>4.8</v>
      </c>
      <c r="W306" s="53">
        <v>2.76</v>
      </c>
      <c r="X306" s="53"/>
      <c r="Z306" s="46">
        <v>602</v>
      </c>
      <c r="AA306" s="46">
        <v>2244</v>
      </c>
      <c r="AB306" s="8">
        <f t="shared" si="80"/>
        <v>1.0500701918577444</v>
      </c>
      <c r="AC306" s="8">
        <f t="shared" si="81"/>
        <v>0.28170332241459989</v>
      </c>
      <c r="AD306" s="46">
        <v>30</v>
      </c>
      <c r="AE306" s="55">
        <v>2.6</v>
      </c>
      <c r="AF306" s="77">
        <f t="shared" si="82"/>
        <v>0.51111111111111107</v>
      </c>
      <c r="AG306" s="78">
        <f t="shared" si="83"/>
        <v>15.249000000000001</v>
      </c>
      <c r="AH306" s="79">
        <f t="shared" si="85"/>
        <v>0.31376543209876545</v>
      </c>
      <c r="AI306" s="80">
        <f t="shared" si="84"/>
        <v>18.492000000000001</v>
      </c>
      <c r="AJ306" s="79">
        <f t="shared" si="86"/>
        <v>0.36545454545454548</v>
      </c>
      <c r="AK306" s="106">
        <f t="shared" si="87"/>
        <v>246.56</v>
      </c>
    </row>
    <row r="307" spans="1:37" x14ac:dyDescent="0.2">
      <c r="A307" s="21" t="s">
        <v>31</v>
      </c>
      <c r="B307" s="7">
        <v>2913</v>
      </c>
      <c r="C307" s="7">
        <v>97</v>
      </c>
      <c r="D307" s="7">
        <v>233</v>
      </c>
      <c r="E307" s="7">
        <v>24</v>
      </c>
      <c r="F307" s="7">
        <v>86</v>
      </c>
      <c r="G307" s="7">
        <v>358</v>
      </c>
      <c r="H307" s="7">
        <v>19</v>
      </c>
      <c r="I307" s="7">
        <v>91</v>
      </c>
      <c r="J307" s="7">
        <v>630</v>
      </c>
      <c r="K307" s="7">
        <v>55</v>
      </c>
      <c r="L307" s="7">
        <v>88</v>
      </c>
      <c r="M307" s="47">
        <v>8</v>
      </c>
      <c r="N307" s="47">
        <v>7.4</v>
      </c>
      <c r="O307" s="47">
        <v>2.74</v>
      </c>
      <c r="P307" s="47">
        <v>2.41</v>
      </c>
      <c r="Q307" s="40">
        <v>25</v>
      </c>
      <c r="R307" s="52">
        <v>14</v>
      </c>
      <c r="S307" s="40">
        <v>33</v>
      </c>
      <c r="T307" s="52">
        <v>18</v>
      </c>
      <c r="U307" s="52"/>
      <c r="V307" s="40">
        <v>2.6</v>
      </c>
      <c r="W307" s="53">
        <v>2.2999999999999998</v>
      </c>
      <c r="X307" s="53"/>
      <c r="Z307" s="46">
        <v>878</v>
      </c>
      <c r="AA307" s="46">
        <v>2289</v>
      </c>
      <c r="AB307" s="8">
        <f t="shared" si="80"/>
        <v>0.78578784757981457</v>
      </c>
      <c r="AC307" s="8">
        <f t="shared" si="81"/>
        <v>0.30140748369378645</v>
      </c>
      <c r="AD307" s="46">
        <v>30</v>
      </c>
      <c r="AE307" s="55">
        <v>2.5</v>
      </c>
      <c r="AF307" s="77">
        <f t="shared" si="82"/>
        <v>0.71851851851851856</v>
      </c>
      <c r="AG307" s="78">
        <f t="shared" si="83"/>
        <v>22.600999999999999</v>
      </c>
      <c r="AH307" s="79">
        <f t="shared" si="85"/>
        <v>0.46504115226337445</v>
      </c>
      <c r="AI307" s="80">
        <f t="shared" si="84"/>
        <v>34.725999999999999</v>
      </c>
      <c r="AJ307" s="79">
        <f t="shared" si="86"/>
        <v>0.68628458498023714</v>
      </c>
      <c r="AK307" s="106">
        <f t="shared" si="87"/>
        <v>463.01333333333338</v>
      </c>
    </row>
    <row r="308" spans="1:37" ht="13.5" thickBot="1" x14ac:dyDescent="0.25">
      <c r="A308" s="21" t="s">
        <v>32</v>
      </c>
      <c r="B308" s="7">
        <v>2351</v>
      </c>
      <c r="C308" s="7">
        <v>76</v>
      </c>
      <c r="D308" s="7">
        <v>192</v>
      </c>
      <c r="E308" s="7">
        <v>15</v>
      </c>
      <c r="F308" s="7">
        <v>92</v>
      </c>
      <c r="G308" s="7">
        <v>457</v>
      </c>
      <c r="H308" s="7">
        <v>13</v>
      </c>
      <c r="I308" s="7">
        <v>96</v>
      </c>
      <c r="J308" s="7">
        <v>825</v>
      </c>
      <c r="K308" s="7">
        <v>31</v>
      </c>
      <c r="L308" s="7">
        <v>94</v>
      </c>
      <c r="M308" s="47">
        <v>8.15</v>
      </c>
      <c r="N308" s="47">
        <v>8.14</v>
      </c>
      <c r="O308" s="47">
        <v>2.15</v>
      </c>
      <c r="P308" s="47">
        <v>2.19</v>
      </c>
      <c r="Q308" s="40">
        <v>57</v>
      </c>
      <c r="R308" s="52">
        <v>42</v>
      </c>
      <c r="S308" s="40">
        <v>70.8</v>
      </c>
      <c r="T308" s="52">
        <v>48.1</v>
      </c>
      <c r="U308" s="52"/>
      <c r="V308" s="40">
        <v>8.4</v>
      </c>
      <c r="W308" s="53">
        <v>5.5</v>
      </c>
      <c r="X308" s="53"/>
      <c r="Z308" s="46">
        <v>821</v>
      </c>
      <c r="AA308" s="46">
        <v>2195</v>
      </c>
      <c r="AB308" s="8">
        <f t="shared" si="80"/>
        <v>0.9336452573373033</v>
      </c>
      <c r="AC308" s="8">
        <f t="shared" si="81"/>
        <v>0.34921310080816675</v>
      </c>
      <c r="AD308" s="46">
        <v>30</v>
      </c>
      <c r="AE308" s="55">
        <v>2.35</v>
      </c>
      <c r="AF308" s="77">
        <f t="shared" si="82"/>
        <v>0.562962962962963</v>
      </c>
      <c r="AG308" s="78">
        <f t="shared" si="83"/>
        <v>14.592000000000001</v>
      </c>
      <c r="AH308" s="79">
        <f t="shared" si="85"/>
        <v>0.30024691358024691</v>
      </c>
      <c r="AI308" s="80">
        <f t="shared" si="84"/>
        <v>34.731999999999999</v>
      </c>
      <c r="AJ308" s="79">
        <f t="shared" si="86"/>
        <v>0.68640316205533591</v>
      </c>
      <c r="AK308" s="106">
        <f t="shared" si="87"/>
        <v>463.09333333333336</v>
      </c>
    </row>
    <row r="309" spans="1:37" ht="13.5" thickTop="1" x14ac:dyDescent="0.2">
      <c r="A309" s="22" t="s">
        <v>108</v>
      </c>
      <c r="B309" s="54">
        <f>SUM(B297:B308)</f>
        <v>26941</v>
      </c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41"/>
      <c r="N309" s="41"/>
      <c r="O309" s="41"/>
      <c r="P309" s="41"/>
      <c r="Q309" s="51"/>
      <c r="R309" s="51"/>
      <c r="S309" s="51"/>
      <c r="T309" s="51"/>
      <c r="U309" s="51"/>
      <c r="V309" s="51"/>
      <c r="W309" s="51"/>
      <c r="X309" s="51"/>
      <c r="Z309" s="10">
        <f>SUM(Z297:Z308)</f>
        <v>7583</v>
      </c>
      <c r="AA309" s="10">
        <f>SUM(AA297:AA308)</f>
        <v>27897</v>
      </c>
      <c r="AB309" s="41">
        <f>SUM(AB297:AB308)</f>
        <v>12.825088624365995</v>
      </c>
      <c r="AC309" s="41"/>
      <c r="AD309" s="10">
        <f>SUM(AD297:AD308)</f>
        <v>330</v>
      </c>
      <c r="AE309" s="10"/>
      <c r="AF309" s="81"/>
      <c r="AG309" s="82"/>
      <c r="AH309" s="83"/>
      <c r="AI309" s="84"/>
      <c r="AJ309" s="83"/>
      <c r="AK309" s="107"/>
    </row>
    <row r="310" spans="1:37" ht="13.5" thickBot="1" x14ac:dyDescent="0.25">
      <c r="A310" s="23" t="s">
        <v>109</v>
      </c>
      <c r="B310" s="13">
        <f t="shared" ref="B310:W310" si="88">AVERAGE(B297:B308)</f>
        <v>2245.0833333333335</v>
      </c>
      <c r="C310" s="45">
        <f t="shared" si="88"/>
        <v>73.666666666666671</v>
      </c>
      <c r="D310" s="13">
        <f t="shared" si="88"/>
        <v>275.66666666666669</v>
      </c>
      <c r="E310" s="13">
        <f>AVERAGE(E297:E308)</f>
        <v>21.5</v>
      </c>
      <c r="F310" s="13">
        <f>AVERAGE(F297:F308)</f>
        <v>90.583333333333329</v>
      </c>
      <c r="G310" s="13">
        <f>AVERAGE(G297:G308)</f>
        <v>333.33333333333331</v>
      </c>
      <c r="H310" s="13">
        <f>AVERAGE(H297:H308)</f>
        <v>13.333333333333334</v>
      </c>
      <c r="I310" s="13">
        <f>AVERAGE(I297:I308)</f>
        <v>95.083333333333329</v>
      </c>
      <c r="J310" s="13">
        <f t="shared" si="88"/>
        <v>749.91666666666663</v>
      </c>
      <c r="K310" s="13">
        <f>AVERAGE(K297:K308)</f>
        <v>52.083333333333336</v>
      </c>
      <c r="L310" s="13">
        <f>AVERAGE(L297:L308)</f>
        <v>91.333333333333329</v>
      </c>
      <c r="M310" s="42">
        <f t="shared" si="88"/>
        <v>7.6208333333333345</v>
      </c>
      <c r="N310" s="42">
        <f t="shared" si="88"/>
        <v>7.4258333333333342</v>
      </c>
      <c r="O310" s="42">
        <f t="shared" si="88"/>
        <v>2.0666666666666669</v>
      </c>
      <c r="P310" s="42">
        <f t="shared" si="88"/>
        <v>1.8099999999999998</v>
      </c>
      <c r="Q310" s="45">
        <f>AVERAGE(Q297:Q308)</f>
        <v>50.641666666666673</v>
      </c>
      <c r="R310" s="45">
        <f>AVERAGE(R297:R308)</f>
        <v>12.408333333333333</v>
      </c>
      <c r="S310" s="45">
        <f t="shared" si="88"/>
        <v>55.474999999999994</v>
      </c>
      <c r="T310" s="45">
        <f t="shared" si="88"/>
        <v>17.358333333333331</v>
      </c>
      <c r="U310" s="45"/>
      <c r="V310" s="45">
        <f t="shared" si="88"/>
        <v>7.4666666666666659</v>
      </c>
      <c r="W310" s="45">
        <f t="shared" si="88"/>
        <v>2.8633333333333333</v>
      </c>
      <c r="X310" s="45"/>
      <c r="Z310" s="13">
        <f t="shared" ref="Z310:AE310" si="89">AVERAGE(Z297:Z308)</f>
        <v>758.3</v>
      </c>
      <c r="AA310" s="13">
        <f t="shared" si="89"/>
        <v>2324.75</v>
      </c>
      <c r="AB310" s="42">
        <f t="shared" si="89"/>
        <v>1.0687573853638328</v>
      </c>
      <c r="AC310" s="42">
        <f t="shared" si="89"/>
        <v>0.27241927746954908</v>
      </c>
      <c r="AD310" s="13">
        <f t="shared" si="89"/>
        <v>30</v>
      </c>
      <c r="AE310" s="42">
        <f t="shared" si="89"/>
        <v>2.2500000000000004</v>
      </c>
      <c r="AF310" s="85">
        <f>C310/$C$2</f>
        <v>0.54567901234567906</v>
      </c>
      <c r="AG310" s="86">
        <f>(C310*D310)/1000</f>
        <v>20.30744444444445</v>
      </c>
      <c r="AH310" s="87">
        <f t="shared" si="85"/>
        <v>0.41784865112025615</v>
      </c>
      <c r="AI310" s="88">
        <f>(C310*G310)/1000</f>
        <v>24.555555555555554</v>
      </c>
      <c r="AJ310" s="87">
        <f t="shared" si="86"/>
        <v>0.4852876592007026</v>
      </c>
      <c r="AK310" s="108">
        <f>AVERAGE(AK297:AK308)</f>
        <v>326.06333333333333</v>
      </c>
    </row>
    <row r="311" spans="1:37" ht="13.5" thickTop="1" x14ac:dyDescent="0.2"/>
    <row r="312" spans="1:37" ht="13.5" thickBot="1" x14ac:dyDescent="0.25"/>
    <row r="313" spans="1:37" ht="13.5" thickTop="1" x14ac:dyDescent="0.2">
      <c r="A313" s="65" t="s">
        <v>5</v>
      </c>
      <c r="B313" s="25" t="s">
        <v>6</v>
      </c>
      <c r="C313" s="25" t="s">
        <v>6</v>
      </c>
      <c r="D313" s="25" t="s">
        <v>7</v>
      </c>
      <c r="E313" s="25" t="s">
        <v>8</v>
      </c>
      <c r="F313" s="48" t="s">
        <v>2</v>
      </c>
      <c r="G313" s="25" t="s">
        <v>9</v>
      </c>
      <c r="H313" s="25" t="s">
        <v>10</v>
      </c>
      <c r="I313" s="48" t="s">
        <v>3</v>
      </c>
      <c r="J313" s="25" t="s">
        <v>11</v>
      </c>
      <c r="K313" s="25" t="s">
        <v>12</v>
      </c>
      <c r="L313" s="48" t="s">
        <v>13</v>
      </c>
      <c r="M313" s="43" t="s">
        <v>55</v>
      </c>
      <c r="N313" s="43" t="s">
        <v>56</v>
      </c>
      <c r="O313" s="43" t="s">
        <v>57</v>
      </c>
      <c r="P313" s="43" t="s">
        <v>58</v>
      </c>
      <c r="Q313" s="43" t="s">
        <v>84</v>
      </c>
      <c r="R313" s="43" t="s">
        <v>85</v>
      </c>
      <c r="S313" s="43" t="s">
        <v>86</v>
      </c>
      <c r="T313" s="43" t="s">
        <v>87</v>
      </c>
      <c r="U313" s="43"/>
      <c r="V313" s="43" t="s">
        <v>88</v>
      </c>
      <c r="W313" s="43" t="s">
        <v>89</v>
      </c>
      <c r="X313" s="43"/>
      <c r="Z313" s="26" t="s">
        <v>91</v>
      </c>
      <c r="AA313" s="26" t="s">
        <v>103</v>
      </c>
      <c r="AB313" s="26" t="s">
        <v>14</v>
      </c>
      <c r="AC313" s="26" t="s">
        <v>91</v>
      </c>
      <c r="AD313" s="43" t="s">
        <v>90</v>
      </c>
      <c r="AE313" s="43" t="s">
        <v>90</v>
      </c>
      <c r="AF313" s="69" t="s">
        <v>92</v>
      </c>
      <c r="AG313" s="70" t="s">
        <v>93</v>
      </c>
      <c r="AH313" s="71" t="s">
        <v>94</v>
      </c>
      <c r="AI313" s="72" t="s">
        <v>92</v>
      </c>
      <c r="AJ313" s="71" t="s">
        <v>92</v>
      </c>
      <c r="AK313" s="69" t="s">
        <v>149</v>
      </c>
    </row>
    <row r="314" spans="1:37" ht="13.5" thickBot="1" x14ac:dyDescent="0.25">
      <c r="A314" s="56" t="s">
        <v>110</v>
      </c>
      <c r="B314" s="28" t="s">
        <v>16</v>
      </c>
      <c r="C314" s="29" t="s">
        <v>17</v>
      </c>
      <c r="D314" s="28" t="s">
        <v>41</v>
      </c>
      <c r="E314" s="28" t="s">
        <v>41</v>
      </c>
      <c r="F314" s="49" t="s">
        <v>60</v>
      </c>
      <c r="G314" s="28" t="s">
        <v>41</v>
      </c>
      <c r="H314" s="28" t="s">
        <v>41</v>
      </c>
      <c r="I314" s="49" t="s">
        <v>60</v>
      </c>
      <c r="J314" s="28" t="s">
        <v>41</v>
      </c>
      <c r="K314" s="28" t="s">
        <v>41</v>
      </c>
      <c r="L314" s="49" t="s">
        <v>60</v>
      </c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Z314" s="29" t="s">
        <v>49</v>
      </c>
      <c r="AA314" s="29" t="s">
        <v>49</v>
      </c>
      <c r="AB314" s="29" t="s">
        <v>20</v>
      </c>
      <c r="AC314" s="29" t="s">
        <v>20</v>
      </c>
      <c r="AD314" s="44" t="s">
        <v>96</v>
      </c>
      <c r="AE314" s="44" t="s">
        <v>60</v>
      </c>
      <c r="AF314" s="73" t="s">
        <v>6</v>
      </c>
      <c r="AG314" s="74" t="s">
        <v>97</v>
      </c>
      <c r="AH314" s="75" t="s">
        <v>98</v>
      </c>
      <c r="AI314" s="76" t="s">
        <v>99</v>
      </c>
      <c r="AJ314" s="75" t="s">
        <v>100</v>
      </c>
      <c r="AK314" s="73" t="s">
        <v>150</v>
      </c>
    </row>
    <row r="315" spans="1:37" ht="13.5" thickTop="1" x14ac:dyDescent="0.2">
      <c r="A315" s="21" t="s">
        <v>21</v>
      </c>
      <c r="B315" s="7">
        <v>2697</v>
      </c>
      <c r="C315" s="7">
        <v>87</v>
      </c>
      <c r="D315" s="7">
        <v>191</v>
      </c>
      <c r="E315" s="7">
        <v>23</v>
      </c>
      <c r="F315" s="7">
        <v>82</v>
      </c>
      <c r="G315" s="7">
        <v>310</v>
      </c>
      <c r="H315" s="7">
        <v>19</v>
      </c>
      <c r="I315" s="7">
        <v>91</v>
      </c>
      <c r="J315" s="7">
        <v>529</v>
      </c>
      <c r="K315" s="7">
        <v>58</v>
      </c>
      <c r="L315" s="7">
        <v>87</v>
      </c>
      <c r="M315" s="47">
        <v>8.34</v>
      </c>
      <c r="N315" s="47">
        <v>8.17</v>
      </c>
      <c r="O315" s="47">
        <v>2.11</v>
      </c>
      <c r="P315" s="47">
        <v>2.11</v>
      </c>
      <c r="Q315" s="40">
        <v>53</v>
      </c>
      <c r="R315" s="40">
        <v>33</v>
      </c>
      <c r="S315" s="40">
        <v>62</v>
      </c>
      <c r="T315" s="52">
        <v>33</v>
      </c>
      <c r="U315" s="52"/>
      <c r="V315" s="40">
        <v>6.9</v>
      </c>
      <c r="W315" s="53">
        <v>4.3</v>
      </c>
      <c r="X315" s="53"/>
      <c r="Z315" s="46">
        <v>754</v>
      </c>
      <c r="AA315" s="46">
        <v>2369</v>
      </c>
      <c r="AB315" s="8">
        <f t="shared" ref="AB315:AB326" si="90">AA315/B315</f>
        <v>0.87838338895068591</v>
      </c>
      <c r="AC315" s="8">
        <f t="shared" ref="AC315:AC326" si="91">Z315/B315</f>
        <v>0.27956989247311825</v>
      </c>
      <c r="AD315" s="46">
        <v>30</v>
      </c>
      <c r="AE315" s="55">
        <v>2.8</v>
      </c>
      <c r="AF315" s="77">
        <f t="shared" ref="AF315:AF326" si="92">C315/$C$2</f>
        <v>0.64444444444444449</v>
      </c>
      <c r="AG315" s="78">
        <f t="shared" ref="AG315:AG326" si="93">(C315*D315)/1000</f>
        <v>16.617000000000001</v>
      </c>
      <c r="AH315" s="79">
        <f>(AG315)/$E$3</f>
        <v>0.3419135802469136</v>
      </c>
      <c r="AI315" s="80">
        <f t="shared" ref="AI315:AI326" si="94">(C315*G315)/1000</f>
        <v>26.97</v>
      </c>
      <c r="AJ315" s="79">
        <f>(AI315)/$G$3</f>
        <v>0.53300395256916988</v>
      </c>
      <c r="AK315" s="106">
        <f>(0.8*C315*G315)/60</f>
        <v>359.60000000000008</v>
      </c>
    </row>
    <row r="316" spans="1:37" x14ac:dyDescent="0.2">
      <c r="A316" s="21" t="s">
        <v>22</v>
      </c>
      <c r="B316" s="7">
        <v>1857</v>
      </c>
      <c r="C316" s="7">
        <v>66</v>
      </c>
      <c r="D316" s="7">
        <v>212</v>
      </c>
      <c r="E316" s="7">
        <v>14</v>
      </c>
      <c r="F316" s="7">
        <v>93</v>
      </c>
      <c r="G316" s="7">
        <v>430</v>
      </c>
      <c r="H316" s="7">
        <v>11</v>
      </c>
      <c r="I316" s="7">
        <v>98</v>
      </c>
      <c r="J316" s="7">
        <v>691</v>
      </c>
      <c r="K316" s="7">
        <v>49</v>
      </c>
      <c r="L316" s="7">
        <v>92</v>
      </c>
      <c r="M316" s="47">
        <v>8.01</v>
      </c>
      <c r="N316" s="47">
        <v>7.51</v>
      </c>
      <c r="O316" s="47">
        <v>2.12</v>
      </c>
      <c r="P316" s="47">
        <v>1.99</v>
      </c>
      <c r="Q316" s="40">
        <v>70</v>
      </c>
      <c r="R316" s="52">
        <v>40</v>
      </c>
      <c r="S316" s="40">
        <v>73</v>
      </c>
      <c r="T316" s="52">
        <v>43</v>
      </c>
      <c r="U316" s="52"/>
      <c r="V316" s="40">
        <v>7.7</v>
      </c>
      <c r="W316" s="53">
        <v>3.7</v>
      </c>
      <c r="X316" s="53"/>
      <c r="Z316" s="46">
        <v>574</v>
      </c>
      <c r="AA316" s="46">
        <v>1457</v>
      </c>
      <c r="AB316" s="8">
        <f t="shared" si="90"/>
        <v>0.78459881529348408</v>
      </c>
      <c r="AC316" s="8">
        <f t="shared" si="91"/>
        <v>0.30910070005385032</v>
      </c>
      <c r="AD316" s="46">
        <v>30</v>
      </c>
      <c r="AE316" s="55">
        <v>2.9</v>
      </c>
      <c r="AF316" s="77">
        <f t="shared" si="92"/>
        <v>0.48888888888888887</v>
      </c>
      <c r="AG316" s="78">
        <f t="shared" si="93"/>
        <v>13.992000000000001</v>
      </c>
      <c r="AH316" s="79">
        <f t="shared" ref="AH316:AH328" si="95">(AG316)/$E$3</f>
        <v>0.28790123456790123</v>
      </c>
      <c r="AI316" s="80">
        <f t="shared" si="94"/>
        <v>28.38</v>
      </c>
      <c r="AJ316" s="79">
        <f t="shared" ref="AJ316:AJ328" si="96">(AI316)/$G$3</f>
        <v>0.56086956521739129</v>
      </c>
      <c r="AK316" s="106">
        <f t="shared" ref="AK316:AK326" si="97">(0.8*C316*G316)/60</f>
        <v>378.40000000000003</v>
      </c>
    </row>
    <row r="317" spans="1:37" x14ac:dyDescent="0.2">
      <c r="A317" s="21" t="s">
        <v>37</v>
      </c>
      <c r="B317" s="7">
        <v>1835</v>
      </c>
      <c r="C317" s="7">
        <v>59</v>
      </c>
      <c r="D317" s="7">
        <v>273</v>
      </c>
      <c r="E317" s="7">
        <v>24</v>
      </c>
      <c r="F317" s="7">
        <v>89</v>
      </c>
      <c r="G317" s="7">
        <v>442</v>
      </c>
      <c r="H317" s="7">
        <v>20</v>
      </c>
      <c r="I317" s="7">
        <v>95</v>
      </c>
      <c r="J317" s="7">
        <v>798</v>
      </c>
      <c r="K317" s="7">
        <v>67</v>
      </c>
      <c r="L317" s="7">
        <v>91</v>
      </c>
      <c r="M317" s="47">
        <v>7.55</v>
      </c>
      <c r="N317" s="47">
        <v>7.82</v>
      </c>
      <c r="O317" s="47">
        <v>2.17</v>
      </c>
      <c r="P317" s="47">
        <v>2.06</v>
      </c>
      <c r="Q317" s="40">
        <v>67</v>
      </c>
      <c r="R317" s="52">
        <v>31</v>
      </c>
      <c r="S317" s="40">
        <v>68</v>
      </c>
      <c r="T317" s="52">
        <v>31</v>
      </c>
      <c r="U317" s="52"/>
      <c r="V317" s="40">
        <v>9.4</v>
      </c>
      <c r="W317" s="53">
        <v>3</v>
      </c>
      <c r="X317" s="53"/>
      <c r="Z317" s="46">
        <v>632</v>
      </c>
      <c r="AA317" s="46">
        <v>1829</v>
      </c>
      <c r="AB317" s="8">
        <f t="shared" si="90"/>
        <v>0.99673024523160758</v>
      </c>
      <c r="AC317" s="8">
        <f t="shared" si="91"/>
        <v>0.34441416893732968</v>
      </c>
      <c r="AD317" s="46">
        <v>30</v>
      </c>
      <c r="AE317" s="55">
        <v>2.7</v>
      </c>
      <c r="AF317" s="77">
        <f t="shared" si="92"/>
        <v>0.43703703703703706</v>
      </c>
      <c r="AG317" s="78">
        <f t="shared" si="93"/>
        <v>16.106999999999999</v>
      </c>
      <c r="AH317" s="79">
        <f t="shared" si="95"/>
        <v>0.33141975308641974</v>
      </c>
      <c r="AI317" s="80">
        <f t="shared" si="94"/>
        <v>26.077999999999999</v>
      </c>
      <c r="AJ317" s="79">
        <f t="shared" si="96"/>
        <v>0.51537549407114625</v>
      </c>
      <c r="AK317" s="106">
        <f t="shared" si="97"/>
        <v>347.70666666666671</v>
      </c>
    </row>
    <row r="318" spans="1:37" x14ac:dyDescent="0.2">
      <c r="A318" s="21" t="s">
        <v>24</v>
      </c>
      <c r="B318" s="7">
        <v>2032</v>
      </c>
      <c r="C318" s="7">
        <v>68</v>
      </c>
      <c r="D318" s="7">
        <v>260</v>
      </c>
      <c r="E318" s="7">
        <v>19</v>
      </c>
      <c r="F318" s="7">
        <v>92</v>
      </c>
      <c r="G318" s="7">
        <v>474</v>
      </c>
      <c r="H318" s="7">
        <v>14</v>
      </c>
      <c r="I318" s="7">
        <v>97</v>
      </c>
      <c r="J318" s="7">
        <v>768</v>
      </c>
      <c r="K318" s="7">
        <v>61</v>
      </c>
      <c r="L318" s="7">
        <v>92</v>
      </c>
      <c r="M318" s="47">
        <v>7.18</v>
      </c>
      <c r="N318" s="47">
        <v>7.05</v>
      </c>
      <c r="O318" s="47">
        <v>1.98</v>
      </c>
      <c r="P318" s="47">
        <v>1.86</v>
      </c>
      <c r="Q318" s="40">
        <v>61</v>
      </c>
      <c r="R318" s="52">
        <v>17</v>
      </c>
      <c r="S318" s="40">
        <v>65</v>
      </c>
      <c r="T318" s="52">
        <v>27</v>
      </c>
      <c r="U318" s="52"/>
      <c r="V318" s="40">
        <v>8.3000000000000007</v>
      </c>
      <c r="W318" s="53">
        <v>3.7</v>
      </c>
      <c r="X318" s="53"/>
      <c r="Z318" s="46">
        <v>643</v>
      </c>
      <c r="AA318" s="46">
        <v>2385</v>
      </c>
      <c r="AB318" s="8">
        <f t="shared" si="90"/>
        <v>1.1737204724409449</v>
      </c>
      <c r="AC318" s="8">
        <f t="shared" si="91"/>
        <v>0.31643700787401574</v>
      </c>
      <c r="AD318" s="46">
        <v>30</v>
      </c>
      <c r="AE318" s="55">
        <v>2.5</v>
      </c>
      <c r="AF318" s="77">
        <f t="shared" si="92"/>
        <v>0.50370370370370365</v>
      </c>
      <c r="AG318" s="78">
        <f t="shared" si="93"/>
        <v>17.68</v>
      </c>
      <c r="AH318" s="79">
        <f t="shared" si="95"/>
        <v>0.36378600823045265</v>
      </c>
      <c r="AI318" s="80">
        <f t="shared" si="94"/>
        <v>32.231999999999999</v>
      </c>
      <c r="AJ318" s="79">
        <f t="shared" si="96"/>
        <v>0.63699604743083005</v>
      </c>
      <c r="AK318" s="106">
        <f t="shared" si="97"/>
        <v>429.76000000000005</v>
      </c>
    </row>
    <row r="319" spans="1:37" x14ac:dyDescent="0.2">
      <c r="A319" s="21" t="s">
        <v>25</v>
      </c>
      <c r="B319" s="7">
        <v>2101</v>
      </c>
      <c r="C319" s="7">
        <v>68</v>
      </c>
      <c r="D319" s="7">
        <v>209</v>
      </c>
      <c r="E319" s="7">
        <v>22</v>
      </c>
      <c r="F319" s="7">
        <v>89</v>
      </c>
      <c r="G319" s="7">
        <v>363</v>
      </c>
      <c r="H319" s="7">
        <v>14</v>
      </c>
      <c r="I319" s="7">
        <v>96</v>
      </c>
      <c r="J319" s="7">
        <v>628</v>
      </c>
      <c r="K319" s="7">
        <v>55</v>
      </c>
      <c r="L319" s="7">
        <v>91</v>
      </c>
      <c r="M319" s="47">
        <v>7.06</v>
      </c>
      <c r="N319" s="47">
        <v>7.81</v>
      </c>
      <c r="O319" s="47">
        <v>1.8</v>
      </c>
      <c r="P319" s="47">
        <v>1.68</v>
      </c>
      <c r="Q319" s="40">
        <v>68.7</v>
      </c>
      <c r="R319" s="52">
        <v>15.9</v>
      </c>
      <c r="S319" s="40">
        <v>74.2</v>
      </c>
      <c r="T319" s="52">
        <v>21.4</v>
      </c>
      <c r="U319" s="52"/>
      <c r="V319" s="40">
        <v>10.5</v>
      </c>
      <c r="W319" s="53">
        <v>7</v>
      </c>
      <c r="X319" s="53"/>
      <c r="Z319" s="46">
        <v>741</v>
      </c>
      <c r="AA319" s="46">
        <v>1884</v>
      </c>
      <c r="AB319" s="8">
        <f t="shared" si="90"/>
        <v>0.89671584959543071</v>
      </c>
      <c r="AC319" s="8">
        <f t="shared" si="91"/>
        <v>0.35268919562113277</v>
      </c>
      <c r="AD319" s="46">
        <v>30</v>
      </c>
      <c r="AE319" s="55">
        <v>1.3</v>
      </c>
      <c r="AF319" s="77">
        <f t="shared" si="92"/>
        <v>0.50370370370370365</v>
      </c>
      <c r="AG319" s="78">
        <f t="shared" si="93"/>
        <v>14.212</v>
      </c>
      <c r="AH319" s="79">
        <f t="shared" si="95"/>
        <v>0.29242798353909466</v>
      </c>
      <c r="AI319" s="80">
        <f t="shared" si="94"/>
        <v>24.684000000000001</v>
      </c>
      <c r="AJ319" s="79">
        <f t="shared" si="96"/>
        <v>0.48782608695652174</v>
      </c>
      <c r="AK319" s="106">
        <f t="shared" si="97"/>
        <v>329.12</v>
      </c>
    </row>
    <row r="320" spans="1:37" x14ac:dyDescent="0.2">
      <c r="A320" s="21" t="s">
        <v>26</v>
      </c>
      <c r="B320" s="7">
        <v>2256</v>
      </c>
      <c r="C320" s="7">
        <v>75</v>
      </c>
      <c r="D320" s="7">
        <v>244</v>
      </c>
      <c r="E320" s="7">
        <v>12</v>
      </c>
      <c r="F320" s="7">
        <v>94</v>
      </c>
      <c r="G320" s="7">
        <v>493</v>
      </c>
      <c r="H320" s="7">
        <v>16</v>
      </c>
      <c r="I320" s="7">
        <v>96</v>
      </c>
      <c r="J320" s="7">
        <v>783</v>
      </c>
      <c r="K320" s="7">
        <v>52</v>
      </c>
      <c r="L320" s="7">
        <v>93</v>
      </c>
      <c r="M320" s="47">
        <v>6.94</v>
      </c>
      <c r="N320" s="47">
        <v>7.26</v>
      </c>
      <c r="O320" s="47">
        <v>1.21</v>
      </c>
      <c r="P320" s="47">
        <v>0.98</v>
      </c>
      <c r="Q320" s="40">
        <v>80</v>
      </c>
      <c r="R320" s="52">
        <v>27</v>
      </c>
      <c r="S320" s="40"/>
      <c r="T320" s="52"/>
      <c r="U320" s="52"/>
      <c r="V320" s="40">
        <v>9</v>
      </c>
      <c r="W320" s="53">
        <v>4.9000000000000004</v>
      </c>
      <c r="X320" s="53"/>
      <c r="Z320" s="46">
        <v>814</v>
      </c>
      <c r="AA320" s="46">
        <v>2185</v>
      </c>
      <c r="AB320" s="8">
        <f t="shared" si="90"/>
        <v>0.96852836879432624</v>
      </c>
      <c r="AC320" s="8">
        <f t="shared" si="91"/>
        <v>0.36081560283687941</v>
      </c>
      <c r="AD320" s="46">
        <v>30</v>
      </c>
      <c r="AE320" s="55">
        <v>1.5</v>
      </c>
      <c r="AF320" s="77">
        <f t="shared" si="92"/>
        <v>0.55555555555555558</v>
      </c>
      <c r="AG320" s="78">
        <f t="shared" si="93"/>
        <v>18.3</v>
      </c>
      <c r="AH320" s="79">
        <f t="shared" si="95"/>
        <v>0.37654320987654322</v>
      </c>
      <c r="AI320" s="80">
        <f t="shared" si="94"/>
        <v>36.975000000000001</v>
      </c>
      <c r="AJ320" s="79">
        <f t="shared" si="96"/>
        <v>0.73073122529644274</v>
      </c>
      <c r="AK320" s="106">
        <f t="shared" si="97"/>
        <v>493</v>
      </c>
    </row>
    <row r="321" spans="1:37" x14ac:dyDescent="0.2">
      <c r="A321" s="21" t="s">
        <v>27</v>
      </c>
      <c r="B321" s="7">
        <v>2491</v>
      </c>
      <c r="C321" s="7">
        <v>80</v>
      </c>
      <c r="D321" s="7">
        <v>261</v>
      </c>
      <c r="E321" s="7">
        <v>10</v>
      </c>
      <c r="F321" s="7">
        <v>95</v>
      </c>
      <c r="G321" s="7">
        <v>442</v>
      </c>
      <c r="H321" s="7">
        <v>19</v>
      </c>
      <c r="I321" s="7">
        <v>95</v>
      </c>
      <c r="J321" s="7">
        <v>768</v>
      </c>
      <c r="K321" s="7">
        <v>56</v>
      </c>
      <c r="L321" s="7">
        <v>95</v>
      </c>
      <c r="M321" s="47">
        <v>6.79</v>
      </c>
      <c r="N321" s="47">
        <v>6.81</v>
      </c>
      <c r="O321" s="47">
        <v>0.88</v>
      </c>
      <c r="P321" s="47">
        <v>0.75</v>
      </c>
      <c r="Q321" s="40">
        <v>74</v>
      </c>
      <c r="R321" s="52">
        <v>3</v>
      </c>
      <c r="S321" s="40">
        <v>81</v>
      </c>
      <c r="T321" s="52">
        <v>16</v>
      </c>
      <c r="U321" s="52"/>
      <c r="V321" s="40">
        <v>9.1999999999999993</v>
      </c>
      <c r="W321" s="53">
        <v>0.4</v>
      </c>
      <c r="X321" s="53"/>
      <c r="Z321" s="46">
        <v>860</v>
      </c>
      <c r="AA321" s="46">
        <v>2766</v>
      </c>
      <c r="AB321" s="8">
        <f t="shared" si="90"/>
        <v>1.1103974307507025</v>
      </c>
      <c r="AC321" s="8">
        <f t="shared" si="91"/>
        <v>0.34524287434765155</v>
      </c>
      <c r="AD321" s="46">
        <v>30</v>
      </c>
      <c r="AE321" s="55">
        <v>1.8</v>
      </c>
      <c r="AF321" s="77">
        <f t="shared" si="92"/>
        <v>0.59259259259259256</v>
      </c>
      <c r="AG321" s="78">
        <f t="shared" si="93"/>
        <v>20.88</v>
      </c>
      <c r="AH321" s="79">
        <f t="shared" si="95"/>
        <v>0.42962962962962958</v>
      </c>
      <c r="AI321" s="80">
        <f t="shared" si="94"/>
        <v>35.36</v>
      </c>
      <c r="AJ321" s="79">
        <f t="shared" si="96"/>
        <v>0.69881422924901182</v>
      </c>
      <c r="AK321" s="106">
        <f t="shared" si="97"/>
        <v>471.46666666666664</v>
      </c>
    </row>
    <row r="322" spans="1:37" x14ac:dyDescent="0.2">
      <c r="A322" s="21" t="s">
        <v>28</v>
      </c>
      <c r="B322" s="7">
        <v>2083</v>
      </c>
      <c r="C322" s="7">
        <v>67</v>
      </c>
      <c r="D322" s="7">
        <v>390</v>
      </c>
      <c r="E322" s="7">
        <v>25</v>
      </c>
      <c r="F322" s="7">
        <v>92</v>
      </c>
      <c r="G322" s="7">
        <v>441</v>
      </c>
      <c r="H322" s="7">
        <v>22</v>
      </c>
      <c r="I322" s="7">
        <v>95</v>
      </c>
      <c r="J322" s="7">
        <v>814</v>
      </c>
      <c r="K322" s="7">
        <v>76</v>
      </c>
      <c r="L322" s="7">
        <v>91</v>
      </c>
      <c r="M322" s="47">
        <v>6.97</v>
      </c>
      <c r="N322" s="47">
        <v>7.16</v>
      </c>
      <c r="O322" s="47">
        <v>0.87</v>
      </c>
      <c r="P322" s="47">
        <v>0.81</v>
      </c>
      <c r="Q322" s="40">
        <v>78</v>
      </c>
      <c r="R322" s="52">
        <v>3</v>
      </c>
      <c r="S322" s="40">
        <v>80.5</v>
      </c>
      <c r="T322" s="52">
        <v>6.7</v>
      </c>
      <c r="U322" s="52"/>
      <c r="V322" s="40">
        <v>9.1999999999999993</v>
      </c>
      <c r="W322" s="53">
        <v>1.5</v>
      </c>
      <c r="X322" s="53"/>
      <c r="Z322" s="46">
        <v>760</v>
      </c>
      <c r="AA322" s="46">
        <v>2315</v>
      </c>
      <c r="AB322" s="8">
        <f t="shared" si="90"/>
        <v>1.1113778204512723</v>
      </c>
      <c r="AC322" s="8">
        <f t="shared" si="91"/>
        <v>0.36485837734037446</v>
      </c>
      <c r="AD322" s="46">
        <v>30</v>
      </c>
      <c r="AE322" s="55">
        <v>1.5</v>
      </c>
      <c r="AF322" s="77">
        <f t="shared" si="92"/>
        <v>0.49629629629629629</v>
      </c>
      <c r="AG322" s="78">
        <f t="shared" si="93"/>
        <v>26.13</v>
      </c>
      <c r="AH322" s="79">
        <f t="shared" si="95"/>
        <v>0.53765432098765431</v>
      </c>
      <c r="AI322" s="80">
        <f t="shared" si="94"/>
        <v>29.547000000000001</v>
      </c>
      <c r="AJ322" s="79">
        <f t="shared" si="96"/>
        <v>0.58393280632411071</v>
      </c>
      <c r="AK322" s="106">
        <f t="shared" si="97"/>
        <v>393.96000000000004</v>
      </c>
    </row>
    <row r="323" spans="1:37" x14ac:dyDescent="0.2">
      <c r="A323" s="21" t="s">
        <v>29</v>
      </c>
      <c r="B323" s="7">
        <v>2395</v>
      </c>
      <c r="C323" s="7">
        <v>80</v>
      </c>
      <c r="D323" s="7">
        <v>182</v>
      </c>
      <c r="E323" s="7">
        <v>13</v>
      </c>
      <c r="F323" s="7">
        <v>93</v>
      </c>
      <c r="G323" s="7">
        <v>323</v>
      </c>
      <c r="H323" s="7">
        <v>16</v>
      </c>
      <c r="I323" s="7">
        <v>96</v>
      </c>
      <c r="J323" s="7">
        <v>538</v>
      </c>
      <c r="K323" s="7">
        <v>43</v>
      </c>
      <c r="L323" s="7">
        <v>92</v>
      </c>
      <c r="M323" s="47">
        <v>7.35</v>
      </c>
      <c r="N323" s="47">
        <v>7.37</v>
      </c>
      <c r="O323" s="47">
        <v>0.97</v>
      </c>
      <c r="P323" s="47">
        <v>0.78</v>
      </c>
      <c r="Q323" s="40">
        <v>41</v>
      </c>
      <c r="R323" s="52">
        <v>3</v>
      </c>
      <c r="S323" s="40">
        <v>71</v>
      </c>
      <c r="T323" s="52">
        <v>25</v>
      </c>
      <c r="U323" s="52"/>
      <c r="V323" s="40">
        <v>7.2</v>
      </c>
      <c r="W323" s="53">
        <v>2.2000000000000002</v>
      </c>
      <c r="X323" s="53"/>
      <c r="Z323" s="46">
        <v>1283</v>
      </c>
      <c r="AA323" s="46">
        <v>2335</v>
      </c>
      <c r="AB323" s="8">
        <f t="shared" si="90"/>
        <v>0.97494780793319413</v>
      </c>
      <c r="AC323" s="8">
        <f t="shared" si="91"/>
        <v>0.53569937369519838</v>
      </c>
      <c r="AD323" s="46">
        <v>30</v>
      </c>
      <c r="AE323" s="55">
        <v>1.7</v>
      </c>
      <c r="AF323" s="77">
        <f t="shared" si="92"/>
        <v>0.59259259259259256</v>
      </c>
      <c r="AG323" s="78">
        <f t="shared" si="93"/>
        <v>14.56</v>
      </c>
      <c r="AH323" s="79">
        <f t="shared" si="95"/>
        <v>0.29958847736625516</v>
      </c>
      <c r="AI323" s="80">
        <f t="shared" si="94"/>
        <v>25.84</v>
      </c>
      <c r="AJ323" s="79">
        <f t="shared" si="96"/>
        <v>0.51067193675889322</v>
      </c>
      <c r="AK323" s="106">
        <f t="shared" si="97"/>
        <v>344.53333333333336</v>
      </c>
    </row>
    <row r="324" spans="1:37" x14ac:dyDescent="0.2">
      <c r="A324" s="21" t="s">
        <v>30</v>
      </c>
      <c r="B324" s="7">
        <v>2044</v>
      </c>
      <c r="C324" s="7">
        <v>66</v>
      </c>
      <c r="D324" s="7">
        <v>195</v>
      </c>
      <c r="E324" s="7">
        <v>18</v>
      </c>
      <c r="F324" s="7">
        <v>90</v>
      </c>
      <c r="G324" s="7">
        <v>288</v>
      </c>
      <c r="H324" s="7">
        <v>10</v>
      </c>
      <c r="I324" s="7">
        <v>95</v>
      </c>
      <c r="J324" s="7">
        <v>511</v>
      </c>
      <c r="K324" s="7">
        <v>42</v>
      </c>
      <c r="L324" s="7">
        <v>90</v>
      </c>
      <c r="M324" s="47">
        <v>7.08</v>
      </c>
      <c r="N324" s="47">
        <v>7.16</v>
      </c>
      <c r="O324" s="47">
        <v>1.06</v>
      </c>
      <c r="P324" s="47">
        <v>0.98</v>
      </c>
      <c r="Q324" s="40">
        <v>61</v>
      </c>
      <c r="R324" s="52">
        <v>3</v>
      </c>
      <c r="S324" s="40">
        <v>77.8</v>
      </c>
      <c r="T324" s="52">
        <v>5.6</v>
      </c>
      <c r="U324" s="52"/>
      <c r="V324" s="40">
        <v>9.5</v>
      </c>
      <c r="W324" s="53">
        <v>2.2999999999999998</v>
      </c>
      <c r="X324" s="53"/>
      <c r="Z324" s="46">
        <v>602</v>
      </c>
      <c r="AA324" s="46">
        <v>1949</v>
      </c>
      <c r="AB324" s="8">
        <f t="shared" si="90"/>
        <v>0.95352250489236789</v>
      </c>
      <c r="AC324" s="8">
        <f t="shared" si="91"/>
        <v>0.29452054794520549</v>
      </c>
      <c r="AD324" s="46">
        <v>30</v>
      </c>
      <c r="AE324" s="55">
        <v>1.9</v>
      </c>
      <c r="AF324" s="77">
        <f t="shared" si="92"/>
        <v>0.48888888888888887</v>
      </c>
      <c r="AG324" s="78">
        <f t="shared" si="93"/>
        <v>12.87</v>
      </c>
      <c r="AH324" s="79">
        <f t="shared" si="95"/>
        <v>0.26481481481481478</v>
      </c>
      <c r="AI324" s="80">
        <f t="shared" si="94"/>
        <v>19.007999999999999</v>
      </c>
      <c r="AJ324" s="79">
        <f t="shared" si="96"/>
        <v>0.37565217391304345</v>
      </c>
      <c r="AK324" s="106">
        <f t="shared" si="97"/>
        <v>253.44000000000003</v>
      </c>
    </row>
    <row r="325" spans="1:37" x14ac:dyDescent="0.2">
      <c r="A325" s="21" t="s">
        <v>31</v>
      </c>
      <c r="B325" s="7">
        <v>2358</v>
      </c>
      <c r="C325" s="7">
        <v>79</v>
      </c>
      <c r="D325" s="7">
        <v>205</v>
      </c>
      <c r="E325" s="7">
        <v>22</v>
      </c>
      <c r="F325" s="7">
        <v>90</v>
      </c>
      <c r="G325" s="7">
        <v>390</v>
      </c>
      <c r="H325" s="7">
        <v>9</v>
      </c>
      <c r="I325" s="7">
        <v>98</v>
      </c>
      <c r="J325" s="7">
        <v>558</v>
      </c>
      <c r="K325" s="7">
        <v>62</v>
      </c>
      <c r="L325" s="7">
        <v>87</v>
      </c>
      <c r="M325" s="47">
        <v>7.15</v>
      </c>
      <c r="N325" s="47">
        <v>7.09</v>
      </c>
      <c r="O325" s="47">
        <v>0.85</v>
      </c>
      <c r="P325" s="47">
        <v>0.88</v>
      </c>
      <c r="Q325" s="40">
        <v>56</v>
      </c>
      <c r="R325" s="52">
        <v>3</v>
      </c>
      <c r="S325" s="40">
        <v>66</v>
      </c>
      <c r="T325" s="52">
        <v>31</v>
      </c>
      <c r="U325" s="52"/>
      <c r="V325" s="40">
        <v>6.4</v>
      </c>
      <c r="W325" s="53">
        <v>2.4</v>
      </c>
      <c r="X325" s="53"/>
      <c r="Z325" s="46">
        <v>714</v>
      </c>
      <c r="AA325" s="46">
        <v>1878</v>
      </c>
      <c r="AB325" s="8">
        <f t="shared" si="90"/>
        <v>0.79643765903307884</v>
      </c>
      <c r="AC325" s="8">
        <f t="shared" si="91"/>
        <v>0.30279898218829515</v>
      </c>
      <c r="AD325" s="46">
        <v>30</v>
      </c>
      <c r="AE325" s="55">
        <v>2.2000000000000002</v>
      </c>
      <c r="AF325" s="77">
        <f t="shared" si="92"/>
        <v>0.58518518518518514</v>
      </c>
      <c r="AG325" s="78">
        <f t="shared" si="93"/>
        <v>16.195</v>
      </c>
      <c r="AH325" s="79">
        <f t="shared" si="95"/>
        <v>0.33323045267489709</v>
      </c>
      <c r="AI325" s="80">
        <f t="shared" si="94"/>
        <v>30.81</v>
      </c>
      <c r="AJ325" s="79">
        <f t="shared" si="96"/>
        <v>0.60889328063241099</v>
      </c>
      <c r="AK325" s="106">
        <f t="shared" si="97"/>
        <v>410.8</v>
      </c>
    </row>
    <row r="326" spans="1:37" ht="13.5" thickBot="1" x14ac:dyDescent="0.25">
      <c r="A326" s="21" t="s">
        <v>32</v>
      </c>
      <c r="B326" s="7">
        <v>3037</v>
      </c>
      <c r="C326" s="7">
        <v>98</v>
      </c>
      <c r="D326" s="7">
        <v>167</v>
      </c>
      <c r="E326" s="7">
        <v>10</v>
      </c>
      <c r="F326" s="7">
        <v>93</v>
      </c>
      <c r="G326" s="7">
        <v>355</v>
      </c>
      <c r="H326" s="7">
        <v>13</v>
      </c>
      <c r="I326" s="7">
        <v>96</v>
      </c>
      <c r="J326" s="7">
        <v>608</v>
      </c>
      <c r="K326" s="7">
        <v>44</v>
      </c>
      <c r="L326" s="7">
        <v>92</v>
      </c>
      <c r="M326" s="47">
        <v>7.16</v>
      </c>
      <c r="N326" s="47">
        <v>7.24</v>
      </c>
      <c r="O326" s="47">
        <v>1.1200000000000001</v>
      </c>
      <c r="P326" s="47">
        <v>0.97</v>
      </c>
      <c r="Q326" s="40">
        <v>50</v>
      </c>
      <c r="R326" s="52">
        <v>0.4</v>
      </c>
      <c r="S326" s="40">
        <v>64.900000000000006</v>
      </c>
      <c r="T326" s="52">
        <v>13.6</v>
      </c>
      <c r="U326" s="52"/>
      <c r="V326" s="40">
        <v>7.1</v>
      </c>
      <c r="W326" s="53">
        <v>2</v>
      </c>
      <c r="X326" s="53"/>
      <c r="Z326" s="46">
        <v>882</v>
      </c>
      <c r="AA326" s="46">
        <v>2432</v>
      </c>
      <c r="AB326" s="8">
        <f t="shared" si="90"/>
        <v>0.80079025353967737</v>
      </c>
      <c r="AC326" s="8">
        <f t="shared" si="91"/>
        <v>0.29041817583141255</v>
      </c>
      <c r="AD326" s="46">
        <v>30</v>
      </c>
      <c r="AE326" s="55">
        <v>2.1</v>
      </c>
      <c r="AF326" s="77">
        <f t="shared" si="92"/>
        <v>0.72592592592592597</v>
      </c>
      <c r="AG326" s="78">
        <f t="shared" si="93"/>
        <v>16.366</v>
      </c>
      <c r="AH326" s="79">
        <f t="shared" si="95"/>
        <v>0.33674897119341562</v>
      </c>
      <c r="AI326" s="80">
        <f t="shared" si="94"/>
        <v>34.79</v>
      </c>
      <c r="AJ326" s="79">
        <f t="shared" si="96"/>
        <v>0.68754940711462442</v>
      </c>
      <c r="AK326" s="106">
        <f t="shared" si="97"/>
        <v>463.86666666666673</v>
      </c>
    </row>
    <row r="327" spans="1:37" ht="13.5" thickTop="1" x14ac:dyDescent="0.2">
      <c r="A327" s="22" t="s">
        <v>111</v>
      </c>
      <c r="B327" s="54">
        <f>SUM(B315:B326)</f>
        <v>27186</v>
      </c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41"/>
      <c r="N327" s="41"/>
      <c r="O327" s="41"/>
      <c r="P327" s="41"/>
      <c r="Q327" s="51"/>
      <c r="R327" s="51"/>
      <c r="S327" s="51"/>
      <c r="T327" s="51"/>
      <c r="U327" s="51"/>
      <c r="V327" s="51"/>
      <c r="W327" s="51"/>
      <c r="X327" s="51"/>
      <c r="Z327" s="10">
        <f>SUM(Z315:Z326)</f>
        <v>9259</v>
      </c>
      <c r="AA327" s="10">
        <f>SUM(AA315:AA326)</f>
        <v>25784</v>
      </c>
      <c r="AB327" s="41"/>
      <c r="AC327" s="41"/>
      <c r="AD327" s="10">
        <f>SUM(AD315:AD326)</f>
        <v>360</v>
      </c>
      <c r="AE327" s="10"/>
      <c r="AF327" s="81"/>
      <c r="AG327" s="82"/>
      <c r="AH327" s="83"/>
      <c r="AI327" s="84"/>
      <c r="AJ327" s="83"/>
      <c r="AK327" s="107"/>
    </row>
    <row r="328" spans="1:37" ht="13.5" thickBot="1" x14ac:dyDescent="0.25">
      <c r="A328" s="23" t="s">
        <v>112</v>
      </c>
      <c r="B328" s="13">
        <f t="shared" ref="B328:W328" si="98">AVERAGE(B315:B326)</f>
        <v>2265.5</v>
      </c>
      <c r="C328" s="45">
        <f t="shared" si="98"/>
        <v>74.416666666666671</v>
      </c>
      <c r="D328" s="13">
        <f t="shared" si="98"/>
        <v>232.41666666666666</v>
      </c>
      <c r="E328" s="13">
        <f>AVERAGE(E315:E326)</f>
        <v>17.666666666666668</v>
      </c>
      <c r="F328" s="13">
        <f>AVERAGE(F315:F326)</f>
        <v>91</v>
      </c>
      <c r="G328" s="13">
        <f>AVERAGE(G315:G326)</f>
        <v>395.91666666666669</v>
      </c>
      <c r="H328" s="13">
        <f>AVERAGE(H315:H326)</f>
        <v>15.25</v>
      </c>
      <c r="I328" s="13">
        <f>AVERAGE(I315:I326)</f>
        <v>95.666666666666671</v>
      </c>
      <c r="J328" s="13">
        <f t="shared" si="98"/>
        <v>666.16666666666663</v>
      </c>
      <c r="K328" s="13">
        <f>AVERAGE(K315:K326)</f>
        <v>55.416666666666664</v>
      </c>
      <c r="L328" s="13">
        <f>AVERAGE(L315:L326)</f>
        <v>91.083333333333329</v>
      </c>
      <c r="M328" s="42">
        <f t="shared" si="98"/>
        <v>7.2983333333333329</v>
      </c>
      <c r="N328" s="42">
        <f t="shared" si="98"/>
        <v>7.3708333333333336</v>
      </c>
      <c r="O328" s="42">
        <f t="shared" si="98"/>
        <v>1.4283333333333337</v>
      </c>
      <c r="P328" s="42">
        <f t="shared" si="98"/>
        <v>1.3208333333333335</v>
      </c>
      <c r="Q328" s="45">
        <f>AVERAGE(Q315:Q326)</f>
        <v>63.308333333333337</v>
      </c>
      <c r="R328" s="45">
        <f>AVERAGE(R315:R326)</f>
        <v>14.941666666666668</v>
      </c>
      <c r="S328" s="45">
        <f t="shared" si="98"/>
        <v>71.218181818181819</v>
      </c>
      <c r="T328" s="45">
        <f t="shared" si="98"/>
        <v>23.027272727272727</v>
      </c>
      <c r="U328" s="45"/>
      <c r="V328" s="45">
        <f t="shared" si="98"/>
        <v>8.3666666666666671</v>
      </c>
      <c r="W328" s="45">
        <f t="shared" si="98"/>
        <v>3.1166666666666667</v>
      </c>
      <c r="X328" s="45"/>
      <c r="Z328" s="13">
        <f t="shared" ref="Z328:AE328" si="99">AVERAGE(Z315:Z326)</f>
        <v>771.58333333333337</v>
      </c>
      <c r="AA328" s="13">
        <f t="shared" si="99"/>
        <v>2148.6666666666665</v>
      </c>
      <c r="AB328" s="42">
        <f t="shared" si="99"/>
        <v>0.95384588474223087</v>
      </c>
      <c r="AC328" s="42">
        <f t="shared" si="99"/>
        <v>0.34138040826203869</v>
      </c>
      <c r="AD328" s="13">
        <f t="shared" si="99"/>
        <v>30</v>
      </c>
      <c r="AE328" s="42">
        <f t="shared" si="99"/>
        <v>2.0749999999999997</v>
      </c>
      <c r="AF328" s="85">
        <f>C328/$C$2</f>
        <v>0.5512345679012346</v>
      </c>
      <c r="AG328" s="86">
        <f>(C328*D328)/1000</f>
        <v>17.295673611111113</v>
      </c>
      <c r="AH328" s="87">
        <f t="shared" si="95"/>
        <v>0.35587805784179244</v>
      </c>
      <c r="AI328" s="88">
        <f>(C328*G328)/1000</f>
        <v>29.462798611111115</v>
      </c>
      <c r="AJ328" s="87">
        <f t="shared" si="96"/>
        <v>0.58226874725516031</v>
      </c>
      <c r="AK328" s="108">
        <f>AVERAGE(AK315:AK326)</f>
        <v>389.63777777777779</v>
      </c>
    </row>
    <row r="329" spans="1:37" ht="13.5" thickTop="1" x14ac:dyDescent="0.2"/>
    <row r="330" spans="1:37" ht="13.5" thickBot="1" x14ac:dyDescent="0.25"/>
    <row r="331" spans="1:37" ht="13.5" thickTop="1" x14ac:dyDescent="0.2">
      <c r="A331" s="65" t="s">
        <v>5</v>
      </c>
      <c r="B331" s="25" t="s">
        <v>6</v>
      </c>
      <c r="C331" s="25" t="s">
        <v>6</v>
      </c>
      <c r="D331" s="25" t="s">
        <v>7</v>
      </c>
      <c r="E331" s="25" t="s">
        <v>8</v>
      </c>
      <c r="F331" s="48" t="s">
        <v>2</v>
      </c>
      <c r="G331" s="25" t="s">
        <v>9</v>
      </c>
      <c r="H331" s="25" t="s">
        <v>10</v>
      </c>
      <c r="I331" s="48" t="s">
        <v>3</v>
      </c>
      <c r="J331" s="25" t="s">
        <v>11</v>
      </c>
      <c r="K331" s="25" t="s">
        <v>12</v>
      </c>
      <c r="L331" s="48" t="s">
        <v>13</v>
      </c>
      <c r="M331" s="43" t="s">
        <v>55</v>
      </c>
      <c r="N331" s="43" t="s">
        <v>56</v>
      </c>
      <c r="O331" s="43" t="s">
        <v>57</v>
      </c>
      <c r="P331" s="43" t="s">
        <v>58</v>
      </c>
      <c r="Q331" s="43" t="s">
        <v>84</v>
      </c>
      <c r="R331" s="43" t="s">
        <v>85</v>
      </c>
      <c r="S331" s="43" t="s">
        <v>86</v>
      </c>
      <c r="T331" s="43" t="s">
        <v>87</v>
      </c>
      <c r="U331" s="43"/>
      <c r="V331" s="43" t="s">
        <v>88</v>
      </c>
      <c r="W331" s="43" t="s">
        <v>89</v>
      </c>
      <c r="X331" s="43"/>
      <c r="Y331" s="43" t="s">
        <v>113</v>
      </c>
      <c r="Z331" s="26" t="s">
        <v>91</v>
      </c>
      <c r="AA331" s="26" t="s">
        <v>103</v>
      </c>
      <c r="AB331" s="26" t="s">
        <v>14</v>
      </c>
      <c r="AC331" s="26" t="s">
        <v>91</v>
      </c>
      <c r="AD331" s="43" t="s">
        <v>90</v>
      </c>
      <c r="AE331" s="43" t="s">
        <v>90</v>
      </c>
      <c r="AF331" s="69" t="s">
        <v>92</v>
      </c>
      <c r="AG331" s="70" t="s">
        <v>93</v>
      </c>
      <c r="AH331" s="71" t="s">
        <v>94</v>
      </c>
      <c r="AI331" s="72" t="s">
        <v>92</v>
      </c>
      <c r="AJ331" s="71" t="s">
        <v>92</v>
      </c>
      <c r="AK331" s="69" t="s">
        <v>149</v>
      </c>
    </row>
    <row r="332" spans="1:37" ht="13.5" thickBot="1" x14ac:dyDescent="0.25">
      <c r="A332" s="56" t="s">
        <v>114</v>
      </c>
      <c r="B332" s="28" t="s">
        <v>16</v>
      </c>
      <c r="C332" s="29" t="s">
        <v>17</v>
      </c>
      <c r="D332" s="28" t="s">
        <v>41</v>
      </c>
      <c r="E332" s="28" t="s">
        <v>41</v>
      </c>
      <c r="F332" s="49" t="s">
        <v>60</v>
      </c>
      <c r="G332" s="28" t="s">
        <v>41</v>
      </c>
      <c r="H332" s="28" t="s">
        <v>41</v>
      </c>
      <c r="I332" s="49" t="s">
        <v>60</v>
      </c>
      <c r="J332" s="28" t="s">
        <v>41</v>
      </c>
      <c r="K332" s="28" t="s">
        <v>41</v>
      </c>
      <c r="L332" s="49" t="s">
        <v>60</v>
      </c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29" t="s">
        <v>49</v>
      </c>
      <c r="AA332" s="29" t="s">
        <v>49</v>
      </c>
      <c r="AB332" s="29" t="s">
        <v>20</v>
      </c>
      <c r="AC332" s="29" t="s">
        <v>20</v>
      </c>
      <c r="AD332" s="44" t="s">
        <v>96</v>
      </c>
      <c r="AE332" s="44" t="s">
        <v>60</v>
      </c>
      <c r="AF332" s="73" t="s">
        <v>6</v>
      </c>
      <c r="AG332" s="74" t="s">
        <v>97</v>
      </c>
      <c r="AH332" s="75" t="s">
        <v>98</v>
      </c>
      <c r="AI332" s="76" t="s">
        <v>99</v>
      </c>
      <c r="AJ332" s="75" t="s">
        <v>100</v>
      </c>
      <c r="AK332" s="73" t="s">
        <v>150</v>
      </c>
    </row>
    <row r="333" spans="1:37" ht="13.5" thickTop="1" x14ac:dyDescent="0.2">
      <c r="A333" s="21" t="s">
        <v>21</v>
      </c>
      <c r="B333" s="7">
        <v>2192</v>
      </c>
      <c r="C333" s="7">
        <v>71</v>
      </c>
      <c r="D333" s="7">
        <v>165</v>
      </c>
      <c r="E333" s="7">
        <v>11</v>
      </c>
      <c r="F333" s="7">
        <v>93</v>
      </c>
      <c r="G333" s="7">
        <v>330</v>
      </c>
      <c r="H333" s="7">
        <v>14</v>
      </c>
      <c r="I333" s="7">
        <v>96</v>
      </c>
      <c r="J333" s="7">
        <v>676</v>
      </c>
      <c r="K333" s="7">
        <v>58</v>
      </c>
      <c r="L333" s="7">
        <v>91</v>
      </c>
      <c r="M333" s="47">
        <v>7.59</v>
      </c>
      <c r="N333" s="47">
        <v>7.14</v>
      </c>
      <c r="O333" s="47">
        <v>1.31</v>
      </c>
      <c r="P333" s="47">
        <v>1.07</v>
      </c>
      <c r="Q333" s="40">
        <v>71.599999999999994</v>
      </c>
      <c r="R333" s="40">
        <v>32.299999999999997</v>
      </c>
      <c r="S333" s="40">
        <v>79.7</v>
      </c>
      <c r="T333" s="52">
        <v>35.6</v>
      </c>
      <c r="U333" s="52"/>
      <c r="V333" s="40">
        <v>8.6999999999999993</v>
      </c>
      <c r="W333" s="53">
        <v>3.8</v>
      </c>
      <c r="X333" s="53"/>
      <c r="Y333" s="53"/>
      <c r="Z333" s="46">
        <v>806</v>
      </c>
      <c r="AA333" s="46">
        <v>2412</v>
      </c>
      <c r="AB333" s="8">
        <f t="shared" ref="AB333:AB344" si="100">AA333/B333</f>
        <v>1.1003649635036497</v>
      </c>
      <c r="AC333" s="8">
        <f t="shared" ref="AC333:AC344" si="101">Z333/B333</f>
        <v>0.36770072992700731</v>
      </c>
      <c r="AD333" s="46">
        <v>30</v>
      </c>
      <c r="AE333" s="55">
        <v>2.1</v>
      </c>
      <c r="AF333" s="77">
        <f t="shared" ref="AF333:AF344" si="102">C333/$C$2</f>
        <v>0.52592592592592591</v>
      </c>
      <c r="AG333" s="78">
        <f t="shared" ref="AG333:AG344" si="103">(C333*D333)/1000</f>
        <v>11.715</v>
      </c>
      <c r="AH333" s="79">
        <f>(AG333)/$E$3</f>
        <v>0.24104938271604937</v>
      </c>
      <c r="AI333" s="80">
        <f t="shared" ref="AI333:AI344" si="104">(C333*G333)/1000</f>
        <v>23.43</v>
      </c>
      <c r="AJ333" s="79">
        <f>(AI333)/$G$3</f>
        <v>0.46304347826086956</v>
      </c>
      <c r="AK333" s="106">
        <f>(0.8*C333*G333)/60</f>
        <v>312.39999999999998</v>
      </c>
    </row>
    <row r="334" spans="1:37" x14ac:dyDescent="0.2">
      <c r="A334" s="21" t="s">
        <v>22</v>
      </c>
      <c r="B334" s="7">
        <v>1625</v>
      </c>
      <c r="C334" s="7">
        <v>58</v>
      </c>
      <c r="D334" s="7">
        <v>224</v>
      </c>
      <c r="E334" s="7">
        <v>25</v>
      </c>
      <c r="F334" s="7">
        <v>88</v>
      </c>
      <c r="G334" s="7">
        <v>385</v>
      </c>
      <c r="H334" s="7">
        <v>24</v>
      </c>
      <c r="I334" s="7">
        <v>93</v>
      </c>
      <c r="J334" s="7">
        <v>740</v>
      </c>
      <c r="K334" s="7">
        <v>84</v>
      </c>
      <c r="L334" s="7">
        <v>88</v>
      </c>
      <c r="M334" s="47">
        <v>7.3</v>
      </c>
      <c r="N334" s="47">
        <v>7.29</v>
      </c>
      <c r="O334" s="47">
        <v>1.06</v>
      </c>
      <c r="P334" s="47">
        <v>0.88</v>
      </c>
      <c r="Q334" s="40">
        <v>74.8</v>
      </c>
      <c r="R334" s="52">
        <v>30.8</v>
      </c>
      <c r="S334" s="40">
        <v>81.400000000000006</v>
      </c>
      <c r="T334" s="52">
        <v>35.6</v>
      </c>
      <c r="U334" s="52"/>
      <c r="V334" s="40">
        <v>8.6999999999999993</v>
      </c>
      <c r="W334" s="53">
        <v>1.7</v>
      </c>
      <c r="X334" s="53"/>
      <c r="Y334" s="53"/>
      <c r="Z334" s="46">
        <v>600</v>
      </c>
      <c r="AA334" s="46">
        <v>2311</v>
      </c>
      <c r="AB334" s="8">
        <f t="shared" si="100"/>
        <v>1.4221538461538461</v>
      </c>
      <c r="AC334" s="8">
        <f t="shared" si="101"/>
        <v>0.36923076923076925</v>
      </c>
      <c r="AD334" s="46">
        <v>30</v>
      </c>
      <c r="AE334" s="55">
        <v>2.2999999999999998</v>
      </c>
      <c r="AF334" s="77">
        <f t="shared" si="102"/>
        <v>0.42962962962962964</v>
      </c>
      <c r="AG334" s="78">
        <f t="shared" si="103"/>
        <v>12.992000000000001</v>
      </c>
      <c r="AH334" s="79">
        <f t="shared" ref="AH334:AH346" si="105">(AG334)/$E$3</f>
        <v>0.26732510288065847</v>
      </c>
      <c r="AI334" s="80">
        <f t="shared" si="104"/>
        <v>22.33</v>
      </c>
      <c r="AJ334" s="79">
        <f t="shared" ref="AJ334:AJ346" si="106">(AI334)/$G$3</f>
        <v>0.44130434782608691</v>
      </c>
      <c r="AK334" s="106">
        <f t="shared" ref="AK334:AK344" si="107">(0.8*C334*G334)/60</f>
        <v>297.73333333333341</v>
      </c>
    </row>
    <row r="335" spans="1:37" x14ac:dyDescent="0.2">
      <c r="A335" s="21" t="s">
        <v>37</v>
      </c>
      <c r="B335" s="7">
        <v>1879</v>
      </c>
      <c r="C335" s="7">
        <v>61</v>
      </c>
      <c r="D335" s="7">
        <v>222</v>
      </c>
      <c r="E335" s="7">
        <v>18</v>
      </c>
      <c r="F335" s="7">
        <v>92</v>
      </c>
      <c r="G335" s="7">
        <v>325</v>
      </c>
      <c r="H335" s="7">
        <v>11</v>
      </c>
      <c r="I335" s="7">
        <v>96</v>
      </c>
      <c r="J335" s="7">
        <v>620</v>
      </c>
      <c r="K335" s="7">
        <v>57</v>
      </c>
      <c r="L335" s="7">
        <v>89</v>
      </c>
      <c r="M335" s="47">
        <v>7.35</v>
      </c>
      <c r="N335" s="47">
        <v>7.3</v>
      </c>
      <c r="O335" s="47">
        <v>0.83</v>
      </c>
      <c r="P335" s="47">
        <v>0.77</v>
      </c>
      <c r="Q335" s="40">
        <v>59.7</v>
      </c>
      <c r="R335" s="52">
        <v>29.6</v>
      </c>
      <c r="S335" s="40">
        <v>70.2</v>
      </c>
      <c r="T335" s="52">
        <v>32.799999999999997</v>
      </c>
      <c r="U335" s="52"/>
      <c r="V335" s="40">
        <v>9.1999999999999993</v>
      </c>
      <c r="W335" s="53">
        <v>3.2</v>
      </c>
      <c r="X335" s="53"/>
      <c r="Y335" s="53"/>
      <c r="Z335" s="46">
        <v>651</v>
      </c>
      <c r="AA335" s="46">
        <v>2488</v>
      </c>
      <c r="AB335" s="8">
        <f t="shared" si="100"/>
        <v>1.3241085683874401</v>
      </c>
      <c r="AC335" s="8">
        <f t="shared" si="101"/>
        <v>0.3464608834486429</v>
      </c>
      <c r="AD335" s="46">
        <v>30</v>
      </c>
      <c r="AE335" s="55">
        <v>2.7</v>
      </c>
      <c r="AF335" s="77">
        <f t="shared" si="102"/>
        <v>0.45185185185185184</v>
      </c>
      <c r="AG335" s="78">
        <f t="shared" si="103"/>
        <v>13.542</v>
      </c>
      <c r="AH335" s="79">
        <f t="shared" si="105"/>
        <v>0.27864197530864199</v>
      </c>
      <c r="AI335" s="80">
        <f t="shared" si="104"/>
        <v>19.824999999999999</v>
      </c>
      <c r="AJ335" s="79">
        <f t="shared" si="106"/>
        <v>0.39179841897233197</v>
      </c>
      <c r="AK335" s="106">
        <f t="shared" si="107"/>
        <v>264.33333333333337</v>
      </c>
    </row>
    <row r="336" spans="1:37" x14ac:dyDescent="0.2">
      <c r="A336" s="21" t="s">
        <v>24</v>
      </c>
      <c r="B336" s="7">
        <v>1770</v>
      </c>
      <c r="C336" s="7">
        <v>59</v>
      </c>
      <c r="D336" s="7">
        <v>216</v>
      </c>
      <c r="E336" s="7">
        <v>18</v>
      </c>
      <c r="F336" s="7">
        <v>92</v>
      </c>
      <c r="G336" s="7">
        <v>378</v>
      </c>
      <c r="H336" s="7">
        <v>13</v>
      </c>
      <c r="I336" s="7">
        <v>97</v>
      </c>
      <c r="J336" s="7">
        <v>757</v>
      </c>
      <c r="K336" s="7">
        <v>44</v>
      </c>
      <c r="L336" s="7">
        <v>94</v>
      </c>
      <c r="M336" s="47">
        <v>7.31</v>
      </c>
      <c r="N336" s="47">
        <v>7.36</v>
      </c>
      <c r="O336" s="47">
        <v>0.9</v>
      </c>
      <c r="P336" s="47">
        <v>0.78</v>
      </c>
      <c r="Q336" s="40">
        <v>70</v>
      </c>
      <c r="R336" s="52">
        <v>13.2</v>
      </c>
      <c r="S336" s="40">
        <v>75.599999999999994</v>
      </c>
      <c r="T336" s="52">
        <v>18.3</v>
      </c>
      <c r="U336" s="52"/>
      <c r="V336" s="40">
        <v>10.9</v>
      </c>
      <c r="W336" s="53">
        <v>3.2</v>
      </c>
      <c r="X336" s="53"/>
      <c r="Y336" s="53">
        <v>1.28</v>
      </c>
      <c r="Z336" s="46">
        <v>451</v>
      </c>
      <c r="AA336" s="46">
        <v>2410</v>
      </c>
      <c r="AB336" s="8">
        <f t="shared" si="100"/>
        <v>1.3615819209039548</v>
      </c>
      <c r="AC336" s="8">
        <f t="shared" si="101"/>
        <v>0.25480225988700567</v>
      </c>
      <c r="AD336" s="46">
        <v>30</v>
      </c>
      <c r="AE336" s="55">
        <v>2.4500000000000002</v>
      </c>
      <c r="AF336" s="77">
        <f t="shared" si="102"/>
        <v>0.43703703703703706</v>
      </c>
      <c r="AG336" s="78">
        <f t="shared" si="103"/>
        <v>12.744</v>
      </c>
      <c r="AH336" s="79">
        <f t="shared" si="105"/>
        <v>0.26222222222222219</v>
      </c>
      <c r="AI336" s="80">
        <f t="shared" si="104"/>
        <v>22.302</v>
      </c>
      <c r="AJ336" s="79">
        <f t="shared" si="106"/>
        <v>0.44075098814229247</v>
      </c>
      <c r="AK336" s="106">
        <f t="shared" si="107"/>
        <v>297.36</v>
      </c>
    </row>
    <row r="337" spans="1:37" x14ac:dyDescent="0.2">
      <c r="A337" s="21" t="s">
        <v>25</v>
      </c>
      <c r="B337" s="7">
        <v>2090</v>
      </c>
      <c r="C337" s="7">
        <v>67</v>
      </c>
      <c r="D337" s="7">
        <v>931</v>
      </c>
      <c r="E337" s="7">
        <v>13</v>
      </c>
      <c r="F337" s="7">
        <v>95</v>
      </c>
      <c r="G337" s="7">
        <v>454</v>
      </c>
      <c r="H337" s="7">
        <v>10</v>
      </c>
      <c r="I337" s="7">
        <v>97</v>
      </c>
      <c r="J337" s="7">
        <v>962</v>
      </c>
      <c r="K337" s="7">
        <v>52</v>
      </c>
      <c r="L337" s="7">
        <v>93</v>
      </c>
      <c r="M337" s="47">
        <v>7.21</v>
      </c>
      <c r="N337" s="47">
        <v>7.25</v>
      </c>
      <c r="O337" s="47">
        <v>0.88</v>
      </c>
      <c r="P337" s="47">
        <v>0.74</v>
      </c>
      <c r="Q337" s="40">
        <v>66.3</v>
      </c>
      <c r="R337" s="52">
        <v>12.5</v>
      </c>
      <c r="S337" s="40">
        <v>75.599999999999994</v>
      </c>
      <c r="T337" s="52">
        <v>16.7</v>
      </c>
      <c r="U337" s="52"/>
      <c r="V337" s="40">
        <v>9.5</v>
      </c>
      <c r="W337" s="53">
        <v>4.4000000000000004</v>
      </c>
      <c r="X337" s="53"/>
      <c r="Y337" s="53">
        <v>1.33</v>
      </c>
      <c r="Z337" s="46">
        <v>683</v>
      </c>
      <c r="AA337" s="46">
        <v>2129</v>
      </c>
      <c r="AB337" s="8">
        <f t="shared" si="100"/>
        <v>1.0186602870813397</v>
      </c>
      <c r="AC337" s="8">
        <f t="shared" si="101"/>
        <v>0.32679425837320575</v>
      </c>
      <c r="AD337" s="46">
        <v>30</v>
      </c>
      <c r="AE337" s="55">
        <v>2.61</v>
      </c>
      <c r="AF337" s="77">
        <f t="shared" si="102"/>
        <v>0.49629629629629629</v>
      </c>
      <c r="AG337" s="78">
        <f t="shared" si="103"/>
        <v>62.377000000000002</v>
      </c>
      <c r="AH337" s="79">
        <f t="shared" si="105"/>
        <v>1.283477366255144</v>
      </c>
      <c r="AI337" s="80">
        <f t="shared" si="104"/>
        <v>30.417999999999999</v>
      </c>
      <c r="AJ337" s="79">
        <f t="shared" si="106"/>
        <v>0.60114624505928849</v>
      </c>
      <c r="AK337" s="106">
        <f t="shared" si="107"/>
        <v>405.57333333333338</v>
      </c>
    </row>
    <row r="338" spans="1:37" x14ac:dyDescent="0.2">
      <c r="A338" s="21" t="s">
        <v>26</v>
      </c>
      <c r="B338" s="7">
        <v>2496</v>
      </c>
      <c r="C338" s="7">
        <v>83</v>
      </c>
      <c r="D338" s="7">
        <v>229</v>
      </c>
      <c r="E338" s="7">
        <v>12</v>
      </c>
      <c r="F338" s="7">
        <v>94</v>
      </c>
      <c r="G338" s="7">
        <v>264</v>
      </c>
      <c r="H338" s="7">
        <v>17</v>
      </c>
      <c r="I338" s="7">
        <v>93</v>
      </c>
      <c r="J338" s="7">
        <v>525</v>
      </c>
      <c r="K338" s="7">
        <v>81</v>
      </c>
      <c r="L338" s="7">
        <v>84</v>
      </c>
      <c r="M338" s="47">
        <v>6.94</v>
      </c>
      <c r="N338" s="47">
        <v>7.16</v>
      </c>
      <c r="O338" s="47">
        <v>1.21</v>
      </c>
      <c r="P338" s="47">
        <v>0.94</v>
      </c>
      <c r="Q338" s="40">
        <v>56.7</v>
      </c>
      <c r="R338" s="52">
        <v>13.5</v>
      </c>
      <c r="S338" s="40">
        <v>65.7</v>
      </c>
      <c r="T338" s="52">
        <v>15.9</v>
      </c>
      <c r="U338" s="52"/>
      <c r="V338" s="40">
        <v>7.3</v>
      </c>
      <c r="W338" s="52">
        <v>2.2000000000000002</v>
      </c>
      <c r="X338" s="52"/>
      <c r="Y338" s="53">
        <v>1.68</v>
      </c>
      <c r="Z338" s="46">
        <v>814</v>
      </c>
      <c r="AA338" s="46">
        <v>2277</v>
      </c>
      <c r="AB338" s="8">
        <f t="shared" si="100"/>
        <v>0.91225961538461542</v>
      </c>
      <c r="AC338" s="8">
        <f t="shared" si="101"/>
        <v>0.32612179487179488</v>
      </c>
      <c r="AD338" s="46">
        <v>30</v>
      </c>
      <c r="AE338" s="55">
        <v>2.0499999999999998</v>
      </c>
      <c r="AF338" s="77">
        <f t="shared" si="102"/>
        <v>0.61481481481481481</v>
      </c>
      <c r="AG338" s="78">
        <f t="shared" si="103"/>
        <v>19.007000000000001</v>
      </c>
      <c r="AH338" s="79">
        <f t="shared" si="105"/>
        <v>0.39109053497942387</v>
      </c>
      <c r="AI338" s="80">
        <f t="shared" si="104"/>
        <v>21.911999999999999</v>
      </c>
      <c r="AJ338" s="79">
        <f t="shared" si="106"/>
        <v>0.43304347826086953</v>
      </c>
      <c r="AK338" s="106">
        <f t="shared" si="107"/>
        <v>292.16000000000003</v>
      </c>
    </row>
    <row r="339" spans="1:37" x14ac:dyDescent="0.2">
      <c r="A339" s="21" t="s">
        <v>27</v>
      </c>
      <c r="B339" s="7">
        <v>2542</v>
      </c>
      <c r="C339" s="7">
        <v>82</v>
      </c>
      <c r="D339" s="7">
        <v>296</v>
      </c>
      <c r="E339" s="7">
        <v>11</v>
      </c>
      <c r="F339" s="7">
        <v>96</v>
      </c>
      <c r="G339" s="7">
        <v>310</v>
      </c>
      <c r="H339" s="7">
        <v>15</v>
      </c>
      <c r="I339" s="7">
        <v>95</v>
      </c>
      <c r="J339" s="7">
        <v>694</v>
      </c>
      <c r="K339" s="7">
        <v>49</v>
      </c>
      <c r="L339" s="7">
        <v>93</v>
      </c>
      <c r="M339" s="47">
        <v>7</v>
      </c>
      <c r="N339" s="47">
        <v>7.15</v>
      </c>
      <c r="O339" s="47">
        <v>1.35</v>
      </c>
      <c r="P339" s="47">
        <v>2</v>
      </c>
      <c r="Q339" s="40">
        <v>64.3</v>
      </c>
      <c r="R339" s="52">
        <v>6.9</v>
      </c>
      <c r="S339" s="40">
        <v>71</v>
      </c>
      <c r="T339" s="52">
        <v>12</v>
      </c>
      <c r="U339" s="52"/>
      <c r="V339" s="40">
        <v>8.5</v>
      </c>
      <c r="W339" s="53">
        <v>3.7</v>
      </c>
      <c r="X339" s="53"/>
      <c r="Y339" s="53">
        <v>1.64</v>
      </c>
      <c r="Z339" s="46">
        <v>806</v>
      </c>
      <c r="AA339" s="46">
        <v>2469</v>
      </c>
      <c r="AB339" s="8">
        <f t="shared" si="100"/>
        <v>0.9712824547600315</v>
      </c>
      <c r="AC339" s="8">
        <f t="shared" si="101"/>
        <v>0.31707317073170732</v>
      </c>
      <c r="AD339" s="46">
        <v>30</v>
      </c>
      <c r="AE339" s="55">
        <v>2.0499999999999998</v>
      </c>
      <c r="AF339" s="77">
        <f t="shared" si="102"/>
        <v>0.6074074074074074</v>
      </c>
      <c r="AG339" s="78">
        <f t="shared" si="103"/>
        <v>24.271999999999998</v>
      </c>
      <c r="AH339" s="79">
        <f t="shared" si="105"/>
        <v>0.49942386831275715</v>
      </c>
      <c r="AI339" s="80">
        <f t="shared" si="104"/>
        <v>25.42</v>
      </c>
      <c r="AJ339" s="79">
        <f t="shared" si="106"/>
        <v>0.50237154150197627</v>
      </c>
      <c r="AK339" s="106">
        <f t="shared" si="107"/>
        <v>338.93333333333339</v>
      </c>
    </row>
    <row r="340" spans="1:37" x14ac:dyDescent="0.2">
      <c r="A340" s="21" t="s">
        <v>28</v>
      </c>
      <c r="B340" s="7">
        <v>2682</v>
      </c>
      <c r="C340" s="7">
        <v>87</v>
      </c>
      <c r="D340" s="7">
        <v>230</v>
      </c>
      <c r="E340" s="7">
        <v>26</v>
      </c>
      <c r="F340" s="7">
        <v>88</v>
      </c>
      <c r="G340" s="7">
        <v>306</v>
      </c>
      <c r="H340" s="7">
        <v>15</v>
      </c>
      <c r="I340" s="7">
        <v>95</v>
      </c>
      <c r="J340" s="7">
        <v>650</v>
      </c>
      <c r="K340" s="7">
        <v>53</v>
      </c>
      <c r="L340" s="7">
        <v>92</v>
      </c>
      <c r="M340" s="47">
        <v>7.01</v>
      </c>
      <c r="N340" s="47">
        <v>7.3</v>
      </c>
      <c r="O340" s="47">
        <v>1.45</v>
      </c>
      <c r="P340" s="47">
        <v>1.1200000000000001</v>
      </c>
      <c r="Q340" s="40">
        <v>53.5</v>
      </c>
      <c r="R340" s="52">
        <v>8.6999999999999993</v>
      </c>
      <c r="S340" s="40">
        <v>60.2</v>
      </c>
      <c r="T340" s="52">
        <v>11.8</v>
      </c>
      <c r="U340" s="52"/>
      <c r="V340" s="40">
        <v>9.6999999999999993</v>
      </c>
      <c r="W340" s="53">
        <v>3.5</v>
      </c>
      <c r="X340" s="53"/>
      <c r="Y340" s="53">
        <v>1.75</v>
      </c>
      <c r="Z340" s="46">
        <v>828</v>
      </c>
      <c r="AA340" s="46">
        <v>3905</v>
      </c>
      <c r="AB340" s="8">
        <f t="shared" si="100"/>
        <v>1.4560029828486205</v>
      </c>
      <c r="AC340" s="8">
        <f t="shared" si="101"/>
        <v>0.3087248322147651</v>
      </c>
      <c r="AD340" s="46">
        <v>30</v>
      </c>
      <c r="AE340" s="55">
        <v>2.2000000000000002</v>
      </c>
      <c r="AF340" s="77">
        <f t="shared" si="102"/>
        <v>0.64444444444444449</v>
      </c>
      <c r="AG340" s="78">
        <f t="shared" si="103"/>
        <v>20.010000000000002</v>
      </c>
      <c r="AH340" s="79">
        <f t="shared" si="105"/>
        <v>0.41172839506172842</v>
      </c>
      <c r="AI340" s="80">
        <f t="shared" si="104"/>
        <v>26.622</v>
      </c>
      <c r="AJ340" s="79">
        <f t="shared" si="106"/>
        <v>0.52612648221343872</v>
      </c>
      <c r="AK340" s="106">
        <f t="shared" si="107"/>
        <v>354.96000000000004</v>
      </c>
    </row>
    <row r="341" spans="1:37" x14ac:dyDescent="0.2">
      <c r="A341" s="21" t="s">
        <v>29</v>
      </c>
      <c r="B341" s="7">
        <v>2685</v>
      </c>
      <c r="C341" s="7">
        <v>90</v>
      </c>
      <c r="D341" s="7">
        <v>272</v>
      </c>
      <c r="E341" s="7">
        <v>14</v>
      </c>
      <c r="F341" s="7">
        <v>93</v>
      </c>
      <c r="G341" s="7">
        <v>303</v>
      </c>
      <c r="H341" s="7">
        <v>15</v>
      </c>
      <c r="I341" s="7">
        <v>95</v>
      </c>
      <c r="J341" s="7">
        <v>587</v>
      </c>
      <c r="K341" s="7">
        <v>38</v>
      </c>
      <c r="L341" s="7">
        <v>92</v>
      </c>
      <c r="M341" s="47">
        <v>7.05</v>
      </c>
      <c r="N341" s="47">
        <v>7.38</v>
      </c>
      <c r="O341" s="47">
        <v>0.12690000000000001</v>
      </c>
      <c r="P341" s="47">
        <v>0.1043</v>
      </c>
      <c r="Q341" s="40">
        <v>53.4</v>
      </c>
      <c r="R341" s="52">
        <v>2.1</v>
      </c>
      <c r="S341" s="40">
        <v>58.2</v>
      </c>
      <c r="T341" s="52">
        <v>6.2</v>
      </c>
      <c r="U341" s="52"/>
      <c r="V341" s="40">
        <v>6.8</v>
      </c>
      <c r="W341" s="53">
        <v>2.7</v>
      </c>
      <c r="X341" s="53"/>
      <c r="Y341" s="53">
        <v>1.35</v>
      </c>
      <c r="Z341" s="46">
        <v>843</v>
      </c>
      <c r="AA341" s="46">
        <v>1723</v>
      </c>
      <c r="AB341" s="8">
        <f t="shared" si="100"/>
        <v>0.6417132216014898</v>
      </c>
      <c r="AC341" s="8">
        <f t="shared" si="101"/>
        <v>0.31396648044692738</v>
      </c>
      <c r="AD341" s="46">
        <v>30</v>
      </c>
      <c r="AE341" s="55">
        <v>1.9</v>
      </c>
      <c r="AF341" s="77">
        <f t="shared" si="102"/>
        <v>0.66666666666666663</v>
      </c>
      <c r="AG341" s="78">
        <f t="shared" si="103"/>
        <v>24.48</v>
      </c>
      <c r="AH341" s="79">
        <f t="shared" si="105"/>
        <v>0.50370370370370365</v>
      </c>
      <c r="AI341" s="80">
        <f t="shared" si="104"/>
        <v>27.27</v>
      </c>
      <c r="AJ341" s="79">
        <f t="shared" si="106"/>
        <v>0.53893280632411067</v>
      </c>
      <c r="AK341" s="106">
        <f t="shared" si="107"/>
        <v>363.6</v>
      </c>
    </row>
    <row r="342" spans="1:37" x14ac:dyDescent="0.2">
      <c r="A342" s="21" t="s">
        <v>30</v>
      </c>
      <c r="B342" s="7">
        <v>2882</v>
      </c>
      <c r="C342" s="7">
        <v>93</v>
      </c>
      <c r="D342" s="7">
        <v>162</v>
      </c>
      <c r="E342" s="7">
        <v>10</v>
      </c>
      <c r="F342" s="7">
        <v>93</v>
      </c>
      <c r="G342" s="7">
        <v>214</v>
      </c>
      <c r="H342" s="7">
        <v>14</v>
      </c>
      <c r="I342" s="7">
        <v>93</v>
      </c>
      <c r="J342" s="7">
        <v>481</v>
      </c>
      <c r="K342" s="7">
        <v>43</v>
      </c>
      <c r="L342" s="7">
        <v>90</v>
      </c>
      <c r="M342" s="47">
        <v>7.24</v>
      </c>
      <c r="N342" s="47">
        <v>7.32</v>
      </c>
      <c r="O342" s="47">
        <v>0.871</v>
      </c>
      <c r="P342" s="47">
        <v>0.72699999999999998</v>
      </c>
      <c r="Q342" s="40">
        <v>51.36</v>
      </c>
      <c r="R342" s="52">
        <v>0.77</v>
      </c>
      <c r="S342" s="40">
        <v>60.08</v>
      </c>
      <c r="T342" s="52">
        <v>7.37</v>
      </c>
      <c r="U342" s="52"/>
      <c r="V342" s="40">
        <v>8.11</v>
      </c>
      <c r="W342" s="53">
        <v>1.59</v>
      </c>
      <c r="X342" s="53"/>
      <c r="Y342" s="53">
        <v>1.25</v>
      </c>
      <c r="Z342" s="46">
        <v>866</v>
      </c>
      <c r="AA342" s="46">
        <v>1866</v>
      </c>
      <c r="AB342" s="8">
        <f t="shared" si="100"/>
        <v>0.64746703678001383</v>
      </c>
      <c r="AC342" s="8">
        <f t="shared" si="101"/>
        <v>0.3004857737682165</v>
      </c>
      <c r="AD342" s="46">
        <v>60</v>
      </c>
      <c r="AE342" s="55">
        <v>2.2999999999999998</v>
      </c>
      <c r="AF342" s="77">
        <f t="shared" si="102"/>
        <v>0.68888888888888888</v>
      </c>
      <c r="AG342" s="78">
        <f t="shared" si="103"/>
        <v>15.066000000000001</v>
      </c>
      <c r="AH342" s="79">
        <f t="shared" si="105"/>
        <v>0.31</v>
      </c>
      <c r="AI342" s="80">
        <f t="shared" si="104"/>
        <v>19.902000000000001</v>
      </c>
      <c r="AJ342" s="79">
        <f t="shared" si="106"/>
        <v>0.39332015810276683</v>
      </c>
      <c r="AK342" s="106">
        <f t="shared" si="107"/>
        <v>265.36</v>
      </c>
    </row>
    <row r="343" spans="1:37" x14ac:dyDescent="0.2">
      <c r="A343" s="21" t="s">
        <v>31</v>
      </c>
      <c r="B343" s="7">
        <v>2038</v>
      </c>
      <c r="C343" s="7">
        <v>68</v>
      </c>
      <c r="D343" s="7">
        <v>307</v>
      </c>
      <c r="E343" s="7">
        <v>13</v>
      </c>
      <c r="F343" s="7">
        <v>95</v>
      </c>
      <c r="G343" s="7">
        <v>451</v>
      </c>
      <c r="H343" s="7">
        <v>20</v>
      </c>
      <c r="I343" s="7">
        <v>95</v>
      </c>
      <c r="J343" s="7">
        <v>732</v>
      </c>
      <c r="K343" s="7">
        <v>56</v>
      </c>
      <c r="L343" s="7">
        <v>92</v>
      </c>
      <c r="M343" s="47">
        <v>7.17</v>
      </c>
      <c r="N343" s="47">
        <v>7.46</v>
      </c>
      <c r="O343" s="47">
        <v>0.1012</v>
      </c>
      <c r="P343" s="47">
        <v>0.80800000000000005</v>
      </c>
      <c r="Q343" s="40">
        <v>65.209999999999994</v>
      </c>
      <c r="R343" s="52">
        <v>4.8099999999999996</v>
      </c>
      <c r="S343" s="40">
        <v>72.239999999999995</v>
      </c>
      <c r="T343" s="52">
        <v>30.19</v>
      </c>
      <c r="U343" s="52"/>
      <c r="V343" s="40">
        <v>9.4700000000000006</v>
      </c>
      <c r="W343" s="53">
        <v>5.08</v>
      </c>
      <c r="X343" s="53"/>
      <c r="Y343" s="53">
        <v>1.2</v>
      </c>
      <c r="Z343" s="46">
        <v>736</v>
      </c>
      <c r="AA343" s="46">
        <v>2279</v>
      </c>
      <c r="AB343" s="8">
        <f t="shared" si="100"/>
        <v>1.1182531894013739</v>
      </c>
      <c r="AC343" s="8">
        <f t="shared" si="101"/>
        <v>0.36113837095191365</v>
      </c>
      <c r="AD343" s="46">
        <v>30</v>
      </c>
      <c r="AE343" s="55">
        <v>2.15</v>
      </c>
      <c r="AF343" s="77">
        <f t="shared" si="102"/>
        <v>0.50370370370370365</v>
      </c>
      <c r="AG343" s="78">
        <f t="shared" si="103"/>
        <v>20.876000000000001</v>
      </c>
      <c r="AH343" s="79">
        <f t="shared" si="105"/>
        <v>0.42954732510288068</v>
      </c>
      <c r="AI343" s="80">
        <f t="shared" si="104"/>
        <v>30.667999999999999</v>
      </c>
      <c r="AJ343" s="79">
        <f t="shared" si="106"/>
        <v>0.60608695652173905</v>
      </c>
      <c r="AK343" s="106">
        <f t="shared" si="107"/>
        <v>408.90666666666669</v>
      </c>
    </row>
    <row r="344" spans="1:37" ht="13.5" thickBot="1" x14ac:dyDescent="0.25">
      <c r="A344" s="21" t="s">
        <v>32</v>
      </c>
      <c r="B344" s="7">
        <v>1748</v>
      </c>
      <c r="C344" s="7">
        <v>56</v>
      </c>
      <c r="D344" s="7">
        <v>242</v>
      </c>
      <c r="E344" s="7">
        <v>19</v>
      </c>
      <c r="F344" s="7">
        <v>92</v>
      </c>
      <c r="G344" s="7">
        <v>350</v>
      </c>
      <c r="H344" s="7">
        <v>21</v>
      </c>
      <c r="I344" s="7">
        <v>94</v>
      </c>
      <c r="J344" s="7">
        <v>727</v>
      </c>
      <c r="K344" s="7">
        <v>59</v>
      </c>
      <c r="L344" s="7">
        <v>91</v>
      </c>
      <c r="M344" s="47">
        <v>7.22</v>
      </c>
      <c r="N344" s="47">
        <v>7.44</v>
      </c>
      <c r="O344" s="47">
        <v>0.1004</v>
      </c>
      <c r="P344" s="47">
        <v>0.82699999999999996</v>
      </c>
      <c r="Q344" s="40">
        <v>71.5</v>
      </c>
      <c r="R344" s="52">
        <v>1.06</v>
      </c>
      <c r="S344" s="40">
        <v>79.13</v>
      </c>
      <c r="T344" s="52">
        <v>18.54</v>
      </c>
      <c r="U344" s="52"/>
      <c r="V344" s="40">
        <v>8.1</v>
      </c>
      <c r="W344" s="53">
        <v>4.1399999999999997</v>
      </c>
      <c r="X344" s="53"/>
      <c r="Y344" s="53">
        <v>1.18</v>
      </c>
      <c r="Z344" s="46">
        <v>657</v>
      </c>
      <c r="AA344" s="46">
        <v>2292</v>
      </c>
      <c r="AB344" s="8">
        <f t="shared" si="100"/>
        <v>1.311212814645309</v>
      </c>
      <c r="AC344" s="8">
        <f t="shared" si="101"/>
        <v>0.37585812356979403</v>
      </c>
      <c r="AD344" s="46">
        <v>30</v>
      </c>
      <c r="AE344" s="55">
        <v>2.02</v>
      </c>
      <c r="AF344" s="77">
        <f t="shared" si="102"/>
        <v>0.4148148148148148</v>
      </c>
      <c r="AG344" s="78">
        <f t="shared" si="103"/>
        <v>13.552</v>
      </c>
      <c r="AH344" s="79">
        <f t="shared" si="105"/>
        <v>0.27884773662551438</v>
      </c>
      <c r="AI344" s="80">
        <f t="shared" si="104"/>
        <v>19.600000000000001</v>
      </c>
      <c r="AJ344" s="79">
        <f t="shared" si="106"/>
        <v>0.38735177865612652</v>
      </c>
      <c r="AK344" s="106">
        <f t="shared" si="107"/>
        <v>261.33333333333337</v>
      </c>
    </row>
    <row r="345" spans="1:37" ht="13.5" thickTop="1" x14ac:dyDescent="0.2">
      <c r="A345" s="22" t="s">
        <v>115</v>
      </c>
      <c r="B345" s="54">
        <f>SUM(B333:B344)</f>
        <v>26629</v>
      </c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41"/>
      <c r="N345" s="41"/>
      <c r="O345" s="41"/>
      <c r="P345" s="41"/>
      <c r="Q345" s="51"/>
      <c r="R345" s="51"/>
      <c r="S345" s="51"/>
      <c r="T345" s="51"/>
      <c r="U345" s="51"/>
      <c r="V345" s="51"/>
      <c r="W345" s="51"/>
      <c r="X345" s="51"/>
      <c r="Y345" s="57"/>
      <c r="Z345" s="10">
        <f>SUM(Z333:Z344)</f>
        <v>8741</v>
      </c>
      <c r="AA345" s="10">
        <f>SUM(AA333:AA344)</f>
        <v>28561</v>
      </c>
      <c r="AB345" s="41"/>
      <c r="AC345" s="41"/>
      <c r="AD345" s="10">
        <f>SUM(AD333:AD344)</f>
        <v>390</v>
      </c>
      <c r="AE345" s="10"/>
      <c r="AF345" s="81"/>
      <c r="AG345" s="82"/>
      <c r="AH345" s="83"/>
      <c r="AI345" s="84"/>
      <c r="AJ345" s="83"/>
      <c r="AK345" s="107"/>
    </row>
    <row r="346" spans="1:37" ht="13.5" thickBot="1" x14ac:dyDescent="0.25">
      <c r="A346" s="23" t="s">
        <v>116</v>
      </c>
      <c r="B346" s="13">
        <f t="shared" ref="B346:W346" si="108">AVERAGE(B333:B344)</f>
        <v>2219.0833333333335</v>
      </c>
      <c r="C346" s="45">
        <f t="shared" si="108"/>
        <v>72.916666666666671</v>
      </c>
      <c r="D346" s="13">
        <f t="shared" si="108"/>
        <v>291.33333333333331</v>
      </c>
      <c r="E346" s="13">
        <f>AVERAGE(E333:E344)</f>
        <v>15.833333333333334</v>
      </c>
      <c r="F346" s="13">
        <f>AVERAGE(F333:F344)</f>
        <v>92.583333333333329</v>
      </c>
      <c r="G346" s="13">
        <f>AVERAGE(G333:G344)</f>
        <v>339.16666666666669</v>
      </c>
      <c r="H346" s="13">
        <f>AVERAGE(H333:H344)</f>
        <v>15.75</v>
      </c>
      <c r="I346" s="13">
        <f>AVERAGE(I333:I344)</f>
        <v>94.916666666666671</v>
      </c>
      <c r="J346" s="13">
        <f t="shared" si="108"/>
        <v>679.25</v>
      </c>
      <c r="K346" s="13">
        <f>AVERAGE(K333:K344)</f>
        <v>56.166666666666664</v>
      </c>
      <c r="L346" s="13">
        <f>AVERAGE(L333:L344)</f>
        <v>90.75</v>
      </c>
      <c r="M346" s="42">
        <f t="shared" si="108"/>
        <v>7.1991666666666658</v>
      </c>
      <c r="N346" s="42">
        <f t="shared" si="108"/>
        <v>7.2958333333333334</v>
      </c>
      <c r="O346" s="42">
        <f t="shared" si="108"/>
        <v>0.84912500000000024</v>
      </c>
      <c r="P346" s="42">
        <f t="shared" si="108"/>
        <v>0.89719166666666672</v>
      </c>
      <c r="Q346" s="45">
        <f>AVERAGE(Q333:Q344)</f>
        <v>63.197499999999998</v>
      </c>
      <c r="R346" s="45">
        <f>AVERAGE(R333:R344)</f>
        <v>13.019999999999998</v>
      </c>
      <c r="S346" s="45">
        <f t="shared" si="108"/>
        <v>70.754166666666677</v>
      </c>
      <c r="T346" s="45">
        <f t="shared" si="108"/>
        <v>20.083333333333332</v>
      </c>
      <c r="U346" s="45"/>
      <c r="V346" s="45">
        <f t="shared" si="108"/>
        <v>8.7483333333333331</v>
      </c>
      <c r="W346" s="45">
        <f t="shared" si="108"/>
        <v>3.2674999999999996</v>
      </c>
      <c r="X346" s="45"/>
      <c r="Y346" s="58">
        <f t="shared" ref="Y346:AE346" si="109">AVERAGE(Y333:Y344)</f>
        <v>1.4066666666666665</v>
      </c>
      <c r="Z346" s="13">
        <f t="shared" si="109"/>
        <v>728.41666666666663</v>
      </c>
      <c r="AA346" s="13">
        <f t="shared" si="109"/>
        <v>2380.0833333333335</v>
      </c>
      <c r="AB346" s="42">
        <f t="shared" si="109"/>
        <v>1.1070884084543071</v>
      </c>
      <c r="AC346" s="42">
        <f t="shared" si="109"/>
        <v>0.33069645395181246</v>
      </c>
      <c r="AD346" s="13">
        <f t="shared" si="109"/>
        <v>32.5</v>
      </c>
      <c r="AE346" s="42">
        <f t="shared" si="109"/>
        <v>2.2358333333333333</v>
      </c>
      <c r="AF346" s="85">
        <f>C346/$C$2</f>
        <v>0.54012345679012352</v>
      </c>
      <c r="AG346" s="86">
        <f>(C346*D346)/1000</f>
        <v>21.243055555555554</v>
      </c>
      <c r="AH346" s="87">
        <f t="shared" si="105"/>
        <v>0.43709990855052577</v>
      </c>
      <c r="AI346" s="88">
        <f>(C346*G346)/1000</f>
        <v>24.730902777777782</v>
      </c>
      <c r="AJ346" s="87">
        <f t="shared" si="106"/>
        <v>0.48875301932367154</v>
      </c>
      <c r="AK346" s="108">
        <f>AVERAGE(AK333:AK344)</f>
        <v>321.88777777777784</v>
      </c>
    </row>
    <row r="347" spans="1:37" ht="13.5" thickTop="1" x14ac:dyDescent="0.2"/>
    <row r="348" spans="1:37" ht="13.5" thickBot="1" x14ac:dyDescent="0.25"/>
    <row r="349" spans="1:37" ht="13.5" thickTop="1" x14ac:dyDescent="0.2">
      <c r="A349" s="65" t="s">
        <v>5</v>
      </c>
      <c r="B349" s="25" t="s">
        <v>6</v>
      </c>
      <c r="C349" s="25" t="s">
        <v>6</v>
      </c>
      <c r="D349" s="25" t="s">
        <v>7</v>
      </c>
      <c r="E349" s="25" t="s">
        <v>8</v>
      </c>
      <c r="F349" s="48" t="s">
        <v>2</v>
      </c>
      <c r="G349" s="25" t="s">
        <v>9</v>
      </c>
      <c r="H349" s="25" t="s">
        <v>10</v>
      </c>
      <c r="I349" s="48" t="s">
        <v>3</v>
      </c>
      <c r="J349" s="25" t="s">
        <v>11</v>
      </c>
      <c r="K349" s="25" t="s">
        <v>12</v>
      </c>
      <c r="L349" s="48" t="s">
        <v>13</v>
      </c>
      <c r="M349" s="43" t="s">
        <v>55</v>
      </c>
      <c r="N349" s="43" t="s">
        <v>56</v>
      </c>
      <c r="O349" s="43" t="s">
        <v>57</v>
      </c>
      <c r="P349" s="43" t="s">
        <v>58</v>
      </c>
      <c r="Q349" s="43" t="s">
        <v>84</v>
      </c>
      <c r="R349" s="43" t="s">
        <v>85</v>
      </c>
      <c r="S349" s="43" t="s">
        <v>86</v>
      </c>
      <c r="T349" s="43" t="s">
        <v>87</v>
      </c>
      <c r="U349" s="43"/>
      <c r="V349" s="43" t="s">
        <v>88</v>
      </c>
      <c r="W349" s="43" t="s">
        <v>89</v>
      </c>
      <c r="X349" s="43"/>
      <c r="Y349" s="43" t="s">
        <v>113</v>
      </c>
      <c r="Z349" s="26" t="s">
        <v>91</v>
      </c>
      <c r="AA349" s="26" t="s">
        <v>103</v>
      </c>
      <c r="AB349" s="26" t="s">
        <v>14</v>
      </c>
      <c r="AC349" s="26" t="s">
        <v>91</v>
      </c>
      <c r="AD349" s="43" t="s">
        <v>90</v>
      </c>
      <c r="AE349" s="43" t="s">
        <v>90</v>
      </c>
      <c r="AF349" s="69" t="s">
        <v>92</v>
      </c>
      <c r="AG349" s="70" t="s">
        <v>93</v>
      </c>
      <c r="AH349" s="71" t="s">
        <v>94</v>
      </c>
      <c r="AI349" s="72" t="s">
        <v>92</v>
      </c>
      <c r="AJ349" s="71" t="s">
        <v>92</v>
      </c>
      <c r="AK349" s="69" t="s">
        <v>149</v>
      </c>
    </row>
    <row r="350" spans="1:37" ht="13.5" thickBot="1" x14ac:dyDescent="0.25">
      <c r="A350" s="56" t="s">
        <v>117</v>
      </c>
      <c r="B350" s="28" t="s">
        <v>16</v>
      </c>
      <c r="C350" s="29" t="s">
        <v>17</v>
      </c>
      <c r="D350" s="28" t="s">
        <v>41</v>
      </c>
      <c r="E350" s="28" t="s">
        <v>41</v>
      </c>
      <c r="F350" s="49" t="s">
        <v>60</v>
      </c>
      <c r="G350" s="28" t="s">
        <v>41</v>
      </c>
      <c r="H350" s="28" t="s">
        <v>41</v>
      </c>
      <c r="I350" s="49" t="s">
        <v>60</v>
      </c>
      <c r="J350" s="28" t="s">
        <v>41</v>
      </c>
      <c r="K350" s="28" t="s">
        <v>41</v>
      </c>
      <c r="L350" s="49" t="s">
        <v>60</v>
      </c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29" t="s">
        <v>49</v>
      </c>
      <c r="AA350" s="29" t="s">
        <v>49</v>
      </c>
      <c r="AB350" s="29" t="s">
        <v>20</v>
      </c>
      <c r="AC350" s="29" t="s">
        <v>20</v>
      </c>
      <c r="AD350" s="44" t="s">
        <v>96</v>
      </c>
      <c r="AE350" s="44" t="s">
        <v>60</v>
      </c>
      <c r="AF350" s="73" t="s">
        <v>6</v>
      </c>
      <c r="AG350" s="74" t="s">
        <v>97</v>
      </c>
      <c r="AH350" s="75" t="s">
        <v>98</v>
      </c>
      <c r="AI350" s="76" t="s">
        <v>99</v>
      </c>
      <c r="AJ350" s="75" t="s">
        <v>100</v>
      </c>
      <c r="AK350" s="73" t="s">
        <v>150</v>
      </c>
    </row>
    <row r="351" spans="1:37" ht="13.5" thickTop="1" x14ac:dyDescent="0.2">
      <c r="A351" s="21" t="s">
        <v>21</v>
      </c>
      <c r="B351" s="7">
        <v>1383</v>
      </c>
      <c r="C351" s="7">
        <v>45</v>
      </c>
      <c r="D351" s="7">
        <v>239</v>
      </c>
      <c r="E351" s="7">
        <v>26</v>
      </c>
      <c r="F351" s="7">
        <v>87</v>
      </c>
      <c r="G351" s="7">
        <v>363</v>
      </c>
      <c r="H351" s="7">
        <v>24</v>
      </c>
      <c r="I351" s="7">
        <v>93</v>
      </c>
      <c r="J351" s="7">
        <v>744</v>
      </c>
      <c r="K351" s="7">
        <v>78</v>
      </c>
      <c r="L351" s="7">
        <v>89</v>
      </c>
      <c r="M351" s="47">
        <v>7.18</v>
      </c>
      <c r="N351" s="47">
        <v>7.46</v>
      </c>
      <c r="O351" s="47">
        <v>1.254</v>
      </c>
      <c r="P351" s="47">
        <v>1.0489999999999999</v>
      </c>
      <c r="Q351" s="40">
        <v>77.2</v>
      </c>
      <c r="R351" s="40">
        <v>37</v>
      </c>
      <c r="S351" s="40">
        <v>84.8</v>
      </c>
      <c r="T351" s="52">
        <v>43.9</v>
      </c>
      <c r="U351" s="52"/>
      <c r="V351" s="52">
        <v>9.6999999999999993</v>
      </c>
      <c r="W351" s="53">
        <v>3.1</v>
      </c>
      <c r="X351" s="53"/>
      <c r="Y351" s="53">
        <v>2.4900000000000002</v>
      </c>
      <c r="Z351" s="46">
        <v>701</v>
      </c>
      <c r="AA351" s="46">
        <v>2061</v>
      </c>
      <c r="AB351" s="8">
        <f t="shared" ref="AB351:AB362" si="110">AA351/B351</f>
        <v>1.4902386117136659</v>
      </c>
      <c r="AC351" s="8">
        <f t="shared" ref="AC351:AC362" si="111">Z351/B351</f>
        <v>0.50686912509038318</v>
      </c>
      <c r="AD351" s="46">
        <v>30</v>
      </c>
      <c r="AE351" s="55">
        <v>1.9</v>
      </c>
      <c r="AF351" s="77">
        <f t="shared" ref="AF351:AF362" si="112">C351/$C$2</f>
        <v>0.33333333333333331</v>
      </c>
      <c r="AG351" s="78">
        <f t="shared" ref="AG351:AG362" si="113">(C351*D351)/1000</f>
        <v>10.755000000000001</v>
      </c>
      <c r="AH351" s="79">
        <f>(AG351)/$E$3</f>
        <v>0.2212962962962963</v>
      </c>
      <c r="AI351" s="80">
        <f t="shared" ref="AI351:AI362" si="114">(C351*G351)/1000</f>
        <v>16.335000000000001</v>
      </c>
      <c r="AJ351" s="79">
        <f>(AI351)/$G$3</f>
        <v>0.32282608695652176</v>
      </c>
      <c r="AK351" s="106">
        <f>(0.8*C351*G351)/60</f>
        <v>217.8</v>
      </c>
    </row>
    <row r="352" spans="1:37" x14ac:dyDescent="0.2">
      <c r="A352" s="21" t="s">
        <v>22</v>
      </c>
      <c r="B352" s="7">
        <v>1497</v>
      </c>
      <c r="C352" s="7">
        <v>52</v>
      </c>
      <c r="D352" s="7">
        <v>328</v>
      </c>
      <c r="E352" s="7">
        <v>19</v>
      </c>
      <c r="F352" s="7">
        <v>92</v>
      </c>
      <c r="G352" s="7">
        <v>436</v>
      </c>
      <c r="H352" s="7">
        <v>17</v>
      </c>
      <c r="I352" s="7">
        <v>96</v>
      </c>
      <c r="J352" s="7">
        <v>768</v>
      </c>
      <c r="K352" s="7">
        <v>69</v>
      </c>
      <c r="L352" s="7">
        <v>91</v>
      </c>
      <c r="M352" s="47">
        <v>7.18</v>
      </c>
      <c r="N352" s="47">
        <v>7.44</v>
      </c>
      <c r="O352" s="47">
        <v>1.2310000000000001</v>
      </c>
      <c r="P352" s="47">
        <v>1.097</v>
      </c>
      <c r="Q352" s="40">
        <v>60.9</v>
      </c>
      <c r="R352" s="52">
        <v>34.6</v>
      </c>
      <c r="S352" s="40">
        <v>71.400000000000006</v>
      </c>
      <c r="T352" s="52">
        <v>39.1</v>
      </c>
      <c r="U352" s="52"/>
      <c r="V352" s="52">
        <v>9.5</v>
      </c>
      <c r="W352" s="53">
        <v>3</v>
      </c>
      <c r="X352" s="53"/>
      <c r="Y352" s="53">
        <v>1.82</v>
      </c>
      <c r="Z352" s="46">
        <v>560</v>
      </c>
      <c r="AA352" s="46">
        <v>1929</v>
      </c>
      <c r="AB352" s="8">
        <f t="shared" si="110"/>
        <v>1.2885771543086173</v>
      </c>
      <c r="AC352" s="8">
        <f t="shared" si="111"/>
        <v>0.37408149632598531</v>
      </c>
      <c r="AD352" s="46">
        <v>30</v>
      </c>
      <c r="AE352" s="55">
        <v>1.75</v>
      </c>
      <c r="AF352" s="77">
        <f t="shared" si="112"/>
        <v>0.38518518518518519</v>
      </c>
      <c r="AG352" s="78">
        <f t="shared" si="113"/>
        <v>17.056000000000001</v>
      </c>
      <c r="AH352" s="79">
        <f t="shared" ref="AH352:AH364" si="115">(AG352)/$E$3</f>
        <v>0.35094650205761319</v>
      </c>
      <c r="AI352" s="80">
        <f t="shared" si="114"/>
        <v>22.672000000000001</v>
      </c>
      <c r="AJ352" s="79">
        <f t="shared" ref="AJ352:AJ364" si="116">(AI352)/$G$3</f>
        <v>0.44806324110671936</v>
      </c>
      <c r="AK352" s="106">
        <f t="shared" ref="AK352:AK362" si="117">(0.8*C352*G352)/60</f>
        <v>302.29333333333335</v>
      </c>
    </row>
    <row r="353" spans="1:37" x14ac:dyDescent="0.2">
      <c r="A353" s="21" t="s">
        <v>37</v>
      </c>
      <c r="B353" s="7">
        <v>2073</v>
      </c>
      <c r="C353" s="7">
        <v>67</v>
      </c>
      <c r="D353" s="7">
        <v>232</v>
      </c>
      <c r="E353" s="7">
        <v>31</v>
      </c>
      <c r="F353" s="7">
        <v>83</v>
      </c>
      <c r="G353" s="7">
        <v>342</v>
      </c>
      <c r="H353" s="7">
        <v>17</v>
      </c>
      <c r="I353" s="7">
        <v>94</v>
      </c>
      <c r="J353" s="7">
        <v>635</v>
      </c>
      <c r="K353" s="7">
        <v>73</v>
      </c>
      <c r="L353" s="7">
        <v>87</v>
      </c>
      <c r="M353" s="47">
        <v>7.4</v>
      </c>
      <c r="N353" s="47">
        <v>7.63</v>
      </c>
      <c r="O353" s="47">
        <v>1.165</v>
      </c>
      <c r="P353" s="47">
        <v>1.0580000000000001</v>
      </c>
      <c r="Q353" s="40">
        <v>61.6</v>
      </c>
      <c r="R353" s="52">
        <v>33.799999999999997</v>
      </c>
      <c r="S353" s="40">
        <v>68.7</v>
      </c>
      <c r="T353" s="52">
        <v>39.700000000000003</v>
      </c>
      <c r="U353" s="52"/>
      <c r="V353" s="52">
        <v>9.1999999999999993</v>
      </c>
      <c r="W353" s="53">
        <v>5.3</v>
      </c>
      <c r="X353" s="53"/>
      <c r="Y353" s="53">
        <v>1.25</v>
      </c>
      <c r="Z353" s="46">
        <v>560</v>
      </c>
      <c r="AA353" s="46">
        <v>2548</v>
      </c>
      <c r="AB353" s="8">
        <f t="shared" si="110"/>
        <v>1.2291365171249398</v>
      </c>
      <c r="AC353" s="8">
        <f t="shared" si="111"/>
        <v>0.27013989387361315</v>
      </c>
      <c r="AD353" s="46">
        <v>30</v>
      </c>
      <c r="AE353" s="55">
        <v>2</v>
      </c>
      <c r="AF353" s="77">
        <f t="shared" si="112"/>
        <v>0.49629629629629629</v>
      </c>
      <c r="AG353" s="78">
        <f t="shared" si="113"/>
        <v>15.544</v>
      </c>
      <c r="AH353" s="79">
        <f t="shared" si="115"/>
        <v>0.31983539094650204</v>
      </c>
      <c r="AI353" s="80">
        <f t="shared" si="114"/>
        <v>22.914000000000001</v>
      </c>
      <c r="AJ353" s="79">
        <f t="shared" si="116"/>
        <v>0.45284584980237158</v>
      </c>
      <c r="AK353" s="106">
        <f t="shared" si="117"/>
        <v>305.52000000000004</v>
      </c>
    </row>
    <row r="354" spans="1:37" x14ac:dyDescent="0.2">
      <c r="A354" s="21" t="s">
        <v>24</v>
      </c>
      <c r="B354" s="7">
        <v>1778</v>
      </c>
      <c r="C354" s="7">
        <v>59</v>
      </c>
      <c r="D354" s="7">
        <v>226</v>
      </c>
      <c r="E354" s="7">
        <v>22</v>
      </c>
      <c r="F354" s="7">
        <v>89</v>
      </c>
      <c r="G354" s="7">
        <v>364</v>
      </c>
      <c r="H354" s="7">
        <v>20</v>
      </c>
      <c r="I354" s="7">
        <v>94</v>
      </c>
      <c r="J354" s="7">
        <v>670</v>
      </c>
      <c r="K354" s="7">
        <v>72</v>
      </c>
      <c r="L354" s="7">
        <v>89</v>
      </c>
      <c r="M354" s="47">
        <v>7.36</v>
      </c>
      <c r="N354" s="47">
        <v>7.55</v>
      </c>
      <c r="O354" s="47">
        <v>1.119</v>
      </c>
      <c r="P354" s="47">
        <v>0.999</v>
      </c>
      <c r="Q354" s="40">
        <v>51.9</v>
      </c>
      <c r="R354" s="52">
        <v>11.7</v>
      </c>
      <c r="S354" s="40">
        <v>58.8</v>
      </c>
      <c r="T354" s="52">
        <v>15.7</v>
      </c>
      <c r="U354" s="52"/>
      <c r="V354" s="52">
        <v>8.5</v>
      </c>
      <c r="W354" s="53">
        <v>3.9</v>
      </c>
      <c r="X354" s="53"/>
      <c r="Y354" s="53">
        <v>1.22</v>
      </c>
      <c r="Z354" s="46">
        <v>560</v>
      </c>
      <c r="AA354" s="46">
        <v>2239</v>
      </c>
      <c r="AB354" s="8">
        <f t="shared" si="110"/>
        <v>1.2592800899887515</v>
      </c>
      <c r="AC354" s="8">
        <f t="shared" si="111"/>
        <v>0.31496062992125984</v>
      </c>
      <c r="AD354" s="46">
        <v>30</v>
      </c>
      <c r="AE354" s="55">
        <v>2.2000000000000002</v>
      </c>
      <c r="AF354" s="77">
        <f t="shared" si="112"/>
        <v>0.43703703703703706</v>
      </c>
      <c r="AG354" s="78">
        <f t="shared" si="113"/>
        <v>13.334</v>
      </c>
      <c r="AH354" s="79">
        <f t="shared" si="115"/>
        <v>0.27436213991769548</v>
      </c>
      <c r="AI354" s="80">
        <f t="shared" si="114"/>
        <v>21.475999999999999</v>
      </c>
      <c r="AJ354" s="79">
        <f t="shared" si="116"/>
        <v>0.42442687747035568</v>
      </c>
      <c r="AK354" s="106">
        <f t="shared" si="117"/>
        <v>286.34666666666664</v>
      </c>
    </row>
    <row r="355" spans="1:37" x14ac:dyDescent="0.2">
      <c r="A355" s="21" t="s">
        <v>25</v>
      </c>
      <c r="B355" s="7">
        <v>2082</v>
      </c>
      <c r="C355" s="7">
        <v>67</v>
      </c>
      <c r="D355" s="7">
        <v>285</v>
      </c>
      <c r="E355" s="7">
        <v>17</v>
      </c>
      <c r="F355" s="7">
        <v>93</v>
      </c>
      <c r="G355" s="7">
        <v>356</v>
      </c>
      <c r="H355" s="7">
        <v>16</v>
      </c>
      <c r="I355" s="7">
        <v>95</v>
      </c>
      <c r="J355" s="7">
        <v>691</v>
      </c>
      <c r="K355" s="7">
        <v>57</v>
      </c>
      <c r="L355" s="7">
        <v>90</v>
      </c>
      <c r="M355" s="47">
        <v>7.42</v>
      </c>
      <c r="N355" s="47">
        <v>7.32</v>
      </c>
      <c r="O355" s="47">
        <v>1.5229999999999999</v>
      </c>
      <c r="P355" s="47">
        <v>0.96299999999999997</v>
      </c>
      <c r="Q355" s="40">
        <v>60</v>
      </c>
      <c r="R355" s="52">
        <v>19</v>
      </c>
      <c r="S355" s="40">
        <v>65.83</v>
      </c>
      <c r="T355" s="52">
        <v>23.09</v>
      </c>
      <c r="U355" s="52"/>
      <c r="V355" s="52">
        <v>9.1</v>
      </c>
      <c r="W355" s="53">
        <v>2.6</v>
      </c>
      <c r="X355" s="53"/>
      <c r="Y355" s="53">
        <v>1.25</v>
      </c>
      <c r="Z355" s="46">
        <v>560</v>
      </c>
      <c r="AA355" s="46">
        <v>2177</v>
      </c>
      <c r="AB355" s="8">
        <f t="shared" si="110"/>
        <v>1.0456292026897214</v>
      </c>
      <c r="AC355" s="8">
        <f t="shared" si="111"/>
        <v>0.26897214217098941</v>
      </c>
      <c r="AD355" s="46">
        <v>60</v>
      </c>
      <c r="AE355" s="55">
        <v>2.4</v>
      </c>
      <c r="AF355" s="77">
        <f t="shared" si="112"/>
        <v>0.49629629629629629</v>
      </c>
      <c r="AG355" s="78">
        <f t="shared" si="113"/>
        <v>19.094999999999999</v>
      </c>
      <c r="AH355" s="79">
        <f t="shared" si="115"/>
        <v>0.39290123456790121</v>
      </c>
      <c r="AI355" s="80">
        <f t="shared" si="114"/>
        <v>23.852</v>
      </c>
      <c r="AJ355" s="79">
        <f t="shared" si="116"/>
        <v>0.47138339920948613</v>
      </c>
      <c r="AK355" s="106">
        <f t="shared" si="117"/>
        <v>318.0266666666667</v>
      </c>
    </row>
    <row r="356" spans="1:37" x14ac:dyDescent="0.2">
      <c r="A356" s="21" t="s">
        <v>26</v>
      </c>
      <c r="B356" s="7">
        <v>2115</v>
      </c>
      <c r="C356" s="7">
        <v>71</v>
      </c>
      <c r="D356" s="7">
        <v>259</v>
      </c>
      <c r="E356" s="7">
        <v>17</v>
      </c>
      <c r="F356" s="7">
        <v>89</v>
      </c>
      <c r="G356" s="7">
        <v>342</v>
      </c>
      <c r="H356" s="7">
        <v>25</v>
      </c>
      <c r="I356" s="7">
        <v>92</v>
      </c>
      <c r="J356" s="7">
        <v>650</v>
      </c>
      <c r="K356" s="7">
        <v>62</v>
      </c>
      <c r="L356" s="7">
        <v>89</v>
      </c>
      <c r="M356" s="47">
        <v>7.22</v>
      </c>
      <c r="N356" s="47">
        <v>7.51</v>
      </c>
      <c r="O356" s="47">
        <v>1.23</v>
      </c>
      <c r="P356" s="47">
        <v>0.97399999999999998</v>
      </c>
      <c r="Q356" s="40">
        <v>50.61</v>
      </c>
      <c r="R356" s="52">
        <v>5</v>
      </c>
      <c r="S356" s="40">
        <v>55.2</v>
      </c>
      <c r="T356" s="52">
        <v>7</v>
      </c>
      <c r="U356" s="52"/>
      <c r="V356" s="52">
        <v>7.38</v>
      </c>
      <c r="W356" s="52">
        <v>4.17</v>
      </c>
      <c r="X356" s="52"/>
      <c r="Y356" s="53">
        <v>1.38</v>
      </c>
      <c r="Z356" s="46">
        <v>560</v>
      </c>
      <c r="AA356" s="46">
        <v>2356</v>
      </c>
      <c r="AB356" s="8">
        <f t="shared" si="110"/>
        <v>1.1139479905437353</v>
      </c>
      <c r="AC356" s="8">
        <f t="shared" si="111"/>
        <v>0.26477541371158392</v>
      </c>
      <c r="AD356" s="46">
        <v>30</v>
      </c>
      <c r="AE356" s="55">
        <v>2.5</v>
      </c>
      <c r="AF356" s="77">
        <f t="shared" si="112"/>
        <v>0.52592592592592591</v>
      </c>
      <c r="AG356" s="78">
        <f t="shared" si="113"/>
        <v>18.388999999999999</v>
      </c>
      <c r="AH356" s="79">
        <f t="shared" si="115"/>
        <v>0.37837448559670778</v>
      </c>
      <c r="AI356" s="80">
        <f t="shared" si="114"/>
        <v>24.282</v>
      </c>
      <c r="AJ356" s="79">
        <f t="shared" si="116"/>
        <v>0.47988142292490116</v>
      </c>
      <c r="AK356" s="106">
        <f t="shared" si="117"/>
        <v>323.76000000000005</v>
      </c>
    </row>
    <row r="357" spans="1:37" x14ac:dyDescent="0.2">
      <c r="A357" s="21" t="s">
        <v>27</v>
      </c>
      <c r="B357" s="7">
        <v>2289</v>
      </c>
      <c r="C357" s="7">
        <v>74</v>
      </c>
      <c r="D357" s="7">
        <v>417</v>
      </c>
      <c r="E357" s="7">
        <v>19</v>
      </c>
      <c r="F357" s="7">
        <v>91</v>
      </c>
      <c r="G357" s="7">
        <v>403</v>
      </c>
      <c r="H357" s="7">
        <v>15</v>
      </c>
      <c r="I357" s="7">
        <v>96</v>
      </c>
      <c r="J357" s="7">
        <v>748</v>
      </c>
      <c r="K357" s="7">
        <v>45</v>
      </c>
      <c r="L357" s="7">
        <v>93</v>
      </c>
      <c r="M357" s="47">
        <v>7.29</v>
      </c>
      <c r="N357" s="47">
        <v>7.63</v>
      </c>
      <c r="O357" s="47">
        <v>1.28</v>
      </c>
      <c r="P357" s="47">
        <v>1.07</v>
      </c>
      <c r="Q357" s="40">
        <v>58</v>
      </c>
      <c r="R357" s="52">
        <v>4</v>
      </c>
      <c r="S357" s="40">
        <v>65</v>
      </c>
      <c r="T357" s="52">
        <v>8</v>
      </c>
      <c r="U357" s="52"/>
      <c r="V357" s="52">
        <v>8.4</v>
      </c>
      <c r="W357" s="53">
        <v>5</v>
      </c>
      <c r="X357" s="53"/>
      <c r="Y357" s="53">
        <v>1.25</v>
      </c>
      <c r="Z357" s="46">
        <v>839</v>
      </c>
      <c r="AA357" s="46">
        <v>2497</v>
      </c>
      <c r="AB357" s="8">
        <f t="shared" si="110"/>
        <v>1.0908693752730449</v>
      </c>
      <c r="AC357" s="8">
        <f t="shared" si="111"/>
        <v>0.36653560506771515</v>
      </c>
      <c r="AD357" s="46">
        <v>30</v>
      </c>
      <c r="AE357" s="55">
        <v>2</v>
      </c>
      <c r="AF357" s="77">
        <f t="shared" si="112"/>
        <v>0.54814814814814816</v>
      </c>
      <c r="AG357" s="78">
        <f t="shared" si="113"/>
        <v>30.858000000000001</v>
      </c>
      <c r="AH357" s="79">
        <f t="shared" si="115"/>
        <v>0.63493827160493821</v>
      </c>
      <c r="AI357" s="80">
        <f t="shared" si="114"/>
        <v>29.821999999999999</v>
      </c>
      <c r="AJ357" s="79">
        <f t="shared" si="116"/>
        <v>0.58936758893280627</v>
      </c>
      <c r="AK357" s="106">
        <f t="shared" si="117"/>
        <v>397.62666666666672</v>
      </c>
    </row>
    <row r="358" spans="1:37" x14ac:dyDescent="0.2">
      <c r="A358" s="21" t="s">
        <v>28</v>
      </c>
      <c r="B358" s="7">
        <v>3286</v>
      </c>
      <c r="C358" s="7">
        <v>106</v>
      </c>
      <c r="D358" s="7">
        <v>268</v>
      </c>
      <c r="E358" s="7">
        <v>12</v>
      </c>
      <c r="F358" s="7">
        <v>96</v>
      </c>
      <c r="G358" s="7">
        <v>434</v>
      </c>
      <c r="H358" s="7">
        <v>14</v>
      </c>
      <c r="I358" s="7">
        <v>96</v>
      </c>
      <c r="J358" s="7">
        <v>852</v>
      </c>
      <c r="K358" s="7">
        <v>40</v>
      </c>
      <c r="L358" s="7">
        <v>94</v>
      </c>
      <c r="M358" s="47">
        <v>7.39</v>
      </c>
      <c r="N358" s="47">
        <v>7.65</v>
      </c>
      <c r="O358" s="47">
        <v>1.42</v>
      </c>
      <c r="P358" s="47">
        <v>1.1100000000000001</v>
      </c>
      <c r="Q358" s="40">
        <v>79</v>
      </c>
      <c r="R358" s="52">
        <v>3</v>
      </c>
      <c r="S358" s="40">
        <v>89</v>
      </c>
      <c r="T358" s="52">
        <v>8</v>
      </c>
      <c r="U358" s="52"/>
      <c r="V358" s="52">
        <v>10.6</v>
      </c>
      <c r="W358" s="53">
        <v>4.8</v>
      </c>
      <c r="X358" s="53"/>
      <c r="Y358" s="53">
        <v>1.5</v>
      </c>
      <c r="Z358" s="46">
        <v>1048</v>
      </c>
      <c r="AA358" s="46">
        <v>3485</v>
      </c>
      <c r="AB358" s="8">
        <f t="shared" si="110"/>
        <v>1.0605599513085819</v>
      </c>
      <c r="AC358" s="8">
        <f t="shared" si="111"/>
        <v>0.31892878880097381</v>
      </c>
      <c r="AD358" s="46">
        <v>30</v>
      </c>
      <c r="AE358" s="55">
        <v>2.1</v>
      </c>
      <c r="AF358" s="77">
        <f t="shared" si="112"/>
        <v>0.78518518518518521</v>
      </c>
      <c r="AG358" s="78">
        <f t="shared" si="113"/>
        <v>28.408000000000001</v>
      </c>
      <c r="AH358" s="79">
        <f t="shared" si="115"/>
        <v>0.58452674897119339</v>
      </c>
      <c r="AI358" s="80">
        <f t="shared" si="114"/>
        <v>46.003999999999998</v>
      </c>
      <c r="AJ358" s="79">
        <f t="shared" si="116"/>
        <v>0.9091699604743082</v>
      </c>
      <c r="AK358" s="106">
        <f t="shared" si="117"/>
        <v>613.38666666666677</v>
      </c>
    </row>
    <row r="359" spans="1:37" x14ac:dyDescent="0.2">
      <c r="A359" s="21" t="s">
        <v>29</v>
      </c>
      <c r="B359" s="7">
        <v>3283</v>
      </c>
      <c r="C359" s="7">
        <v>109</v>
      </c>
      <c r="D359" s="7">
        <v>226</v>
      </c>
      <c r="E359" s="7">
        <v>12</v>
      </c>
      <c r="F359" s="7">
        <v>92</v>
      </c>
      <c r="G359" s="7">
        <v>317</v>
      </c>
      <c r="H359" s="7">
        <v>12</v>
      </c>
      <c r="I359" s="7">
        <v>95</v>
      </c>
      <c r="J359" s="7">
        <v>585</v>
      </c>
      <c r="K359" s="7">
        <v>36</v>
      </c>
      <c r="L359" s="7">
        <v>92</v>
      </c>
      <c r="M359" s="47">
        <v>7.53</v>
      </c>
      <c r="N359" s="47">
        <v>7.78</v>
      </c>
      <c r="O359" s="47">
        <v>1.1599999999999999</v>
      </c>
      <c r="P359" s="47">
        <v>0.89</v>
      </c>
      <c r="Q359" s="40">
        <v>65</v>
      </c>
      <c r="R359" s="52">
        <v>8</v>
      </c>
      <c r="S359" s="40">
        <v>72</v>
      </c>
      <c r="T359" s="52">
        <v>11</v>
      </c>
      <c r="U359" s="52"/>
      <c r="V359" s="40">
        <v>9</v>
      </c>
      <c r="W359" s="53">
        <v>1.4</v>
      </c>
      <c r="X359" s="53"/>
      <c r="Y359" s="53"/>
      <c r="Z359" s="46">
        <v>881</v>
      </c>
      <c r="AA359" s="46">
        <v>2373</v>
      </c>
      <c r="AB359" s="8">
        <f t="shared" si="110"/>
        <v>0.72281449893390193</v>
      </c>
      <c r="AC359" s="8">
        <f t="shared" si="111"/>
        <v>0.26835211696618944</v>
      </c>
      <c r="AD359" s="46">
        <v>30</v>
      </c>
      <c r="AE359" s="55">
        <v>2.2000000000000002</v>
      </c>
      <c r="AF359" s="77">
        <f t="shared" si="112"/>
        <v>0.80740740740740746</v>
      </c>
      <c r="AG359" s="78">
        <f t="shared" si="113"/>
        <v>24.634</v>
      </c>
      <c r="AH359" s="79">
        <f t="shared" si="115"/>
        <v>0.50687242798353904</v>
      </c>
      <c r="AI359" s="80">
        <f t="shared" si="114"/>
        <v>34.552999999999997</v>
      </c>
      <c r="AJ359" s="79">
        <f t="shared" si="116"/>
        <v>0.68286561264822132</v>
      </c>
      <c r="AK359" s="106">
        <f t="shared" si="117"/>
        <v>460.70666666666671</v>
      </c>
    </row>
    <row r="360" spans="1:37" x14ac:dyDescent="0.2">
      <c r="A360" s="21" t="s">
        <v>30</v>
      </c>
      <c r="B360" s="7">
        <v>3039</v>
      </c>
      <c r="C360" s="7">
        <v>98</v>
      </c>
      <c r="D360" s="7">
        <v>213</v>
      </c>
      <c r="E360" s="7">
        <v>12</v>
      </c>
      <c r="F360" s="7">
        <v>93</v>
      </c>
      <c r="G360" s="7">
        <v>313</v>
      </c>
      <c r="H360" s="7">
        <v>12</v>
      </c>
      <c r="I360" s="7">
        <v>96</v>
      </c>
      <c r="J360" s="7">
        <v>555</v>
      </c>
      <c r="K360" s="7">
        <v>42</v>
      </c>
      <c r="L360" s="7">
        <v>92</v>
      </c>
      <c r="M360" s="47">
        <v>7.38</v>
      </c>
      <c r="N360" s="47">
        <v>7.62</v>
      </c>
      <c r="O360" s="47">
        <v>1.1599999999999999</v>
      </c>
      <c r="P360" s="47">
        <v>0.91</v>
      </c>
      <c r="Q360" s="40">
        <v>52.5</v>
      </c>
      <c r="R360" s="52">
        <v>7.2</v>
      </c>
      <c r="S360" s="40">
        <v>58</v>
      </c>
      <c r="T360" s="52">
        <v>12.1</v>
      </c>
      <c r="U360" s="52"/>
      <c r="V360" s="40">
        <v>7.2</v>
      </c>
      <c r="W360" s="53">
        <v>1.8</v>
      </c>
      <c r="X360" s="53"/>
      <c r="Y360" s="53">
        <v>1.33</v>
      </c>
      <c r="Z360" s="46">
        <v>946</v>
      </c>
      <c r="AA360" s="46">
        <v>2360</v>
      </c>
      <c r="AB360" s="8">
        <f t="shared" si="110"/>
        <v>0.77657124053965121</v>
      </c>
      <c r="AC360" s="8">
        <f t="shared" si="111"/>
        <v>0.31128660743665681</v>
      </c>
      <c r="AD360" s="46">
        <v>30</v>
      </c>
      <c r="AE360" s="55">
        <v>2.2000000000000002</v>
      </c>
      <c r="AF360" s="77">
        <f t="shared" si="112"/>
        <v>0.72592592592592597</v>
      </c>
      <c r="AG360" s="78">
        <f t="shared" si="113"/>
        <v>20.873999999999999</v>
      </c>
      <c r="AH360" s="79">
        <f t="shared" si="115"/>
        <v>0.42950617283950615</v>
      </c>
      <c r="AI360" s="80">
        <f t="shared" si="114"/>
        <v>30.673999999999999</v>
      </c>
      <c r="AJ360" s="79">
        <f t="shared" si="116"/>
        <v>0.60620553359683793</v>
      </c>
      <c r="AK360" s="106">
        <f t="shared" si="117"/>
        <v>408.98666666666668</v>
      </c>
    </row>
    <row r="361" spans="1:37" x14ac:dyDescent="0.2">
      <c r="A361" s="21" t="s">
        <v>31</v>
      </c>
      <c r="B361" s="7">
        <v>1898</v>
      </c>
      <c r="C361" s="7">
        <v>63</v>
      </c>
      <c r="D361" s="7">
        <v>213</v>
      </c>
      <c r="E361" s="7">
        <v>19</v>
      </c>
      <c r="F361" s="7">
        <v>83</v>
      </c>
      <c r="G361" s="7">
        <v>343</v>
      </c>
      <c r="H361" s="7">
        <v>14</v>
      </c>
      <c r="I361" s="7">
        <v>95</v>
      </c>
      <c r="J361" s="7">
        <v>638</v>
      </c>
      <c r="K361" s="7">
        <v>59</v>
      </c>
      <c r="L361" s="7">
        <v>88</v>
      </c>
      <c r="M361" s="47">
        <v>7.71</v>
      </c>
      <c r="N361" s="47">
        <v>7.79</v>
      </c>
      <c r="O361" s="47">
        <v>2.234</v>
      </c>
      <c r="P361" s="47">
        <v>1.786</v>
      </c>
      <c r="Q361" s="40">
        <v>69.14</v>
      </c>
      <c r="R361" s="52">
        <v>16</v>
      </c>
      <c r="S361" s="40">
        <v>75.23</v>
      </c>
      <c r="T361" s="52">
        <v>24</v>
      </c>
      <c r="U361" s="52"/>
      <c r="V361" s="40">
        <v>8.5399999999999991</v>
      </c>
      <c r="W361" s="53">
        <v>3.42</v>
      </c>
      <c r="X361" s="53"/>
      <c r="Y361" s="53">
        <v>1.25</v>
      </c>
      <c r="Z361" s="46">
        <v>664</v>
      </c>
      <c r="AA361" s="46">
        <v>2117</v>
      </c>
      <c r="AB361" s="8">
        <f t="shared" si="110"/>
        <v>1.1153846153846154</v>
      </c>
      <c r="AC361" s="8">
        <f t="shared" si="111"/>
        <v>0.34984193888303478</v>
      </c>
      <c r="AD361" s="46">
        <v>30</v>
      </c>
      <c r="AE361" s="55">
        <v>2.25</v>
      </c>
      <c r="AF361" s="77">
        <f t="shared" si="112"/>
        <v>0.46666666666666667</v>
      </c>
      <c r="AG361" s="78">
        <f t="shared" si="113"/>
        <v>13.419</v>
      </c>
      <c r="AH361" s="79">
        <f t="shared" si="115"/>
        <v>0.27611111111111114</v>
      </c>
      <c r="AI361" s="80">
        <f t="shared" si="114"/>
        <v>21.609000000000002</v>
      </c>
      <c r="AJ361" s="79">
        <f t="shared" si="116"/>
        <v>0.42705533596837947</v>
      </c>
      <c r="AK361" s="106">
        <f t="shared" si="117"/>
        <v>288.12</v>
      </c>
    </row>
    <row r="362" spans="1:37" ht="13.5" thickBot="1" x14ac:dyDescent="0.25">
      <c r="A362" s="21" t="s">
        <v>32</v>
      </c>
      <c r="B362" s="7">
        <v>2509</v>
      </c>
      <c r="C362" s="7">
        <v>81</v>
      </c>
      <c r="D362" s="7">
        <v>128</v>
      </c>
      <c r="E362" s="7">
        <v>18</v>
      </c>
      <c r="F362" s="7">
        <v>77</v>
      </c>
      <c r="G362" s="7">
        <v>244</v>
      </c>
      <c r="H362" s="7">
        <v>17</v>
      </c>
      <c r="I362" s="7">
        <v>90</v>
      </c>
      <c r="J362" s="7">
        <v>452</v>
      </c>
      <c r="K362" s="7">
        <v>56</v>
      </c>
      <c r="L362" s="7">
        <v>84</v>
      </c>
      <c r="M362" s="47">
        <v>7.79</v>
      </c>
      <c r="N362" s="47">
        <v>7.81</v>
      </c>
      <c r="O362" s="47">
        <v>2.44</v>
      </c>
      <c r="P362" s="47">
        <v>1.89</v>
      </c>
      <c r="Q362" s="40">
        <v>52</v>
      </c>
      <c r="R362" s="52">
        <v>24</v>
      </c>
      <c r="S362" s="40">
        <v>58</v>
      </c>
      <c r="T362" s="52">
        <v>29</v>
      </c>
      <c r="U362" s="52"/>
      <c r="V362" s="40">
        <v>6.6</v>
      </c>
      <c r="W362" s="53">
        <v>2.7</v>
      </c>
      <c r="X362" s="53"/>
      <c r="Y362" s="53">
        <v>1.22</v>
      </c>
      <c r="Z362" s="46">
        <v>628</v>
      </c>
      <c r="AA362" s="46">
        <v>2755</v>
      </c>
      <c r="AB362" s="8">
        <f t="shared" si="110"/>
        <v>1.0980470306895178</v>
      </c>
      <c r="AC362" s="8">
        <f t="shared" si="111"/>
        <v>0.25029892387405339</v>
      </c>
      <c r="AD362" s="46">
        <v>30</v>
      </c>
      <c r="AE362" s="55">
        <v>2.02</v>
      </c>
      <c r="AF362" s="77">
        <f t="shared" si="112"/>
        <v>0.6</v>
      </c>
      <c r="AG362" s="78">
        <f t="shared" si="113"/>
        <v>10.368</v>
      </c>
      <c r="AH362" s="79">
        <f t="shared" si="115"/>
        <v>0.21333333333333335</v>
      </c>
      <c r="AI362" s="80">
        <f t="shared" si="114"/>
        <v>19.763999999999999</v>
      </c>
      <c r="AJ362" s="79">
        <f t="shared" si="116"/>
        <v>0.39059288537549403</v>
      </c>
      <c r="AK362" s="106">
        <f t="shared" si="117"/>
        <v>263.52</v>
      </c>
    </row>
    <row r="363" spans="1:37" ht="13.5" thickTop="1" x14ac:dyDescent="0.2">
      <c r="A363" s="22" t="s">
        <v>118</v>
      </c>
      <c r="B363" s="54">
        <f>SUM(B351:B362)</f>
        <v>27232</v>
      </c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41"/>
      <c r="N363" s="41"/>
      <c r="O363" s="41"/>
      <c r="P363" s="41"/>
      <c r="Q363" s="51"/>
      <c r="R363" s="51"/>
      <c r="S363" s="51"/>
      <c r="T363" s="51"/>
      <c r="U363" s="51"/>
      <c r="V363" s="51"/>
      <c r="W363" s="51"/>
      <c r="X363" s="51"/>
      <c r="Y363" s="57"/>
      <c r="Z363" s="10">
        <f>SUM(Z351:Z362)</f>
        <v>8507</v>
      </c>
      <c r="AA363" s="10">
        <f>SUM(AA351:AA362)</f>
        <v>28897</v>
      </c>
      <c r="AB363" s="41"/>
      <c r="AC363" s="41"/>
      <c r="AD363" s="10">
        <f>SUM(AD351:AD362)</f>
        <v>390</v>
      </c>
      <c r="AE363" s="10"/>
      <c r="AF363" s="81"/>
      <c r="AG363" s="82"/>
      <c r="AH363" s="83"/>
      <c r="AI363" s="84"/>
      <c r="AJ363" s="83"/>
      <c r="AK363" s="107"/>
    </row>
    <row r="364" spans="1:37" ht="13.5" thickBot="1" x14ac:dyDescent="0.25">
      <c r="A364" s="23" t="s">
        <v>119</v>
      </c>
      <c r="B364" s="13">
        <f t="shared" ref="B364:W364" si="118">AVERAGE(B351:B362)</f>
        <v>2269.3333333333335</v>
      </c>
      <c r="C364" s="45">
        <f t="shared" si="118"/>
        <v>74.333333333333329</v>
      </c>
      <c r="D364" s="13">
        <f t="shared" si="118"/>
        <v>252.83333333333334</v>
      </c>
      <c r="E364" s="13">
        <f>AVERAGE(E351:E362)</f>
        <v>18.666666666666668</v>
      </c>
      <c r="F364" s="13">
        <f>AVERAGE(F351:F362)</f>
        <v>88.75</v>
      </c>
      <c r="G364" s="13">
        <f>AVERAGE(G351:G362)</f>
        <v>354.75</v>
      </c>
      <c r="H364" s="13">
        <f>AVERAGE(H351:H362)</f>
        <v>16.916666666666668</v>
      </c>
      <c r="I364" s="13">
        <f>AVERAGE(I351:I362)</f>
        <v>94.333333333333329</v>
      </c>
      <c r="J364" s="13">
        <f t="shared" si="118"/>
        <v>665.66666666666663</v>
      </c>
      <c r="K364" s="13">
        <f>AVERAGE(K351:K362)</f>
        <v>57.416666666666664</v>
      </c>
      <c r="L364" s="13">
        <f>AVERAGE(L351:L362)</f>
        <v>89.833333333333329</v>
      </c>
      <c r="M364" s="42">
        <f t="shared" si="118"/>
        <v>7.4041666666666659</v>
      </c>
      <c r="N364" s="42">
        <f t="shared" si="118"/>
        <v>7.599166666666668</v>
      </c>
      <c r="O364" s="42">
        <f t="shared" si="118"/>
        <v>1.4346666666666668</v>
      </c>
      <c r="P364" s="42">
        <f t="shared" si="118"/>
        <v>1.1496666666666668</v>
      </c>
      <c r="Q364" s="45">
        <f>AVERAGE(Q351:Q362)</f>
        <v>61.487500000000004</v>
      </c>
      <c r="R364" s="45">
        <f>AVERAGE(R351:R362)</f>
        <v>16.941666666666666</v>
      </c>
      <c r="S364" s="45">
        <f t="shared" si="118"/>
        <v>68.49666666666667</v>
      </c>
      <c r="T364" s="45">
        <f t="shared" si="118"/>
        <v>21.715833333333336</v>
      </c>
      <c r="U364" s="45"/>
      <c r="V364" s="45">
        <f t="shared" si="118"/>
        <v>8.6433333333333326</v>
      </c>
      <c r="W364" s="45">
        <f t="shared" si="118"/>
        <v>3.4325000000000006</v>
      </c>
      <c r="X364" s="45"/>
      <c r="Y364" s="58">
        <f t="shared" ref="Y364:AE364" si="119">AVERAGE(Y351:Y362)</f>
        <v>1.4509090909090909</v>
      </c>
      <c r="Z364" s="13">
        <f t="shared" si="119"/>
        <v>708.91666666666663</v>
      </c>
      <c r="AA364" s="13">
        <f t="shared" si="119"/>
        <v>2408.0833333333335</v>
      </c>
      <c r="AB364" s="42">
        <f t="shared" si="119"/>
        <v>1.1075880232082285</v>
      </c>
      <c r="AC364" s="42">
        <f t="shared" si="119"/>
        <v>0.32208689017686987</v>
      </c>
      <c r="AD364" s="13">
        <f t="shared" si="119"/>
        <v>32.5</v>
      </c>
      <c r="AE364" s="42">
        <f t="shared" si="119"/>
        <v>2.1266666666666665</v>
      </c>
      <c r="AF364" s="85">
        <f>C364/$C$2</f>
        <v>0.55061728395061726</v>
      </c>
      <c r="AG364" s="86">
        <f>(C364*D364)/1000</f>
        <v>18.793944444444445</v>
      </c>
      <c r="AH364" s="87">
        <f t="shared" si="115"/>
        <v>0.38670667581161411</v>
      </c>
      <c r="AI364" s="88">
        <f>(C364*G364)/1000</f>
        <v>26.36975</v>
      </c>
      <c r="AJ364" s="87">
        <f t="shared" si="116"/>
        <v>0.52114130434782602</v>
      </c>
      <c r="AK364" s="108">
        <f>AVERAGE(AK351:AK362)</f>
        <v>348.84111111111116</v>
      </c>
    </row>
    <row r="365" spans="1:37" ht="13.5" thickTop="1" x14ac:dyDescent="0.2"/>
    <row r="366" spans="1:37" ht="13.5" thickBot="1" x14ac:dyDescent="0.25"/>
    <row r="367" spans="1:37" ht="13.5" thickTop="1" x14ac:dyDescent="0.2">
      <c r="A367" s="65" t="s">
        <v>5</v>
      </c>
      <c r="B367" s="25" t="s">
        <v>6</v>
      </c>
      <c r="C367" s="25" t="s">
        <v>6</v>
      </c>
      <c r="D367" s="25" t="s">
        <v>7</v>
      </c>
      <c r="E367" s="25" t="s">
        <v>8</v>
      </c>
      <c r="F367" s="48" t="s">
        <v>2</v>
      </c>
      <c r="G367" s="25" t="s">
        <v>9</v>
      </c>
      <c r="H367" s="25" t="s">
        <v>10</v>
      </c>
      <c r="I367" s="48" t="s">
        <v>3</v>
      </c>
      <c r="J367" s="25" t="s">
        <v>11</v>
      </c>
      <c r="K367" s="25" t="s">
        <v>12</v>
      </c>
      <c r="L367" s="48" t="s">
        <v>13</v>
      </c>
      <c r="M367" s="43" t="s">
        <v>55</v>
      </c>
      <c r="N367" s="43" t="s">
        <v>56</v>
      </c>
      <c r="O367" s="43" t="s">
        <v>57</v>
      </c>
      <c r="P367" s="43" t="s">
        <v>58</v>
      </c>
      <c r="Q367" s="43" t="s">
        <v>84</v>
      </c>
      <c r="R367" s="43" t="s">
        <v>85</v>
      </c>
      <c r="S367" s="43" t="s">
        <v>120</v>
      </c>
      <c r="T367" s="43" t="s">
        <v>121</v>
      </c>
      <c r="U367" s="43"/>
      <c r="V367" s="43" t="s">
        <v>88</v>
      </c>
      <c r="W367" s="43" t="s">
        <v>89</v>
      </c>
      <c r="X367" s="43"/>
      <c r="Y367" s="43" t="s">
        <v>113</v>
      </c>
      <c r="Z367" s="26" t="s">
        <v>91</v>
      </c>
      <c r="AA367" s="26" t="s">
        <v>103</v>
      </c>
      <c r="AB367" s="26" t="s">
        <v>14</v>
      </c>
      <c r="AC367" s="26" t="s">
        <v>91</v>
      </c>
      <c r="AD367" s="43" t="s">
        <v>90</v>
      </c>
      <c r="AE367" s="43" t="s">
        <v>90</v>
      </c>
      <c r="AF367" s="69" t="s">
        <v>92</v>
      </c>
      <c r="AG367" s="70" t="s">
        <v>93</v>
      </c>
      <c r="AH367" s="71" t="s">
        <v>94</v>
      </c>
      <c r="AI367" s="72" t="s">
        <v>92</v>
      </c>
      <c r="AJ367" s="71" t="s">
        <v>92</v>
      </c>
      <c r="AK367" s="69" t="s">
        <v>149</v>
      </c>
    </row>
    <row r="368" spans="1:37" ht="13.5" thickBot="1" x14ac:dyDescent="0.25">
      <c r="A368" s="56" t="s">
        <v>122</v>
      </c>
      <c r="B368" s="28" t="s">
        <v>16</v>
      </c>
      <c r="C368" s="29" t="s">
        <v>17</v>
      </c>
      <c r="D368" s="28" t="s">
        <v>41</v>
      </c>
      <c r="E368" s="28" t="s">
        <v>41</v>
      </c>
      <c r="F368" s="49" t="s">
        <v>60</v>
      </c>
      <c r="G368" s="28" t="s">
        <v>41</v>
      </c>
      <c r="H368" s="28" t="s">
        <v>41</v>
      </c>
      <c r="I368" s="49" t="s">
        <v>60</v>
      </c>
      <c r="J368" s="28" t="s">
        <v>41</v>
      </c>
      <c r="K368" s="28" t="s">
        <v>41</v>
      </c>
      <c r="L368" s="49" t="s">
        <v>60</v>
      </c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29" t="s">
        <v>49</v>
      </c>
      <c r="AA368" s="29" t="s">
        <v>49</v>
      </c>
      <c r="AB368" s="29" t="s">
        <v>20</v>
      </c>
      <c r="AC368" s="29" t="s">
        <v>20</v>
      </c>
      <c r="AD368" s="44" t="s">
        <v>96</v>
      </c>
      <c r="AE368" s="44" t="s">
        <v>60</v>
      </c>
      <c r="AF368" s="73" t="s">
        <v>6</v>
      </c>
      <c r="AG368" s="74" t="s">
        <v>97</v>
      </c>
      <c r="AH368" s="75" t="s">
        <v>98</v>
      </c>
      <c r="AI368" s="76" t="s">
        <v>99</v>
      </c>
      <c r="AJ368" s="75" t="s">
        <v>100</v>
      </c>
      <c r="AK368" s="73" t="s">
        <v>150</v>
      </c>
    </row>
    <row r="369" spans="1:37" ht="13.5" thickTop="1" x14ac:dyDescent="0.2">
      <c r="A369" s="21" t="s">
        <v>21</v>
      </c>
      <c r="B369" s="7">
        <v>1662</v>
      </c>
      <c r="C369" s="7">
        <v>54</v>
      </c>
      <c r="D369" s="7">
        <v>179</v>
      </c>
      <c r="E369" s="7">
        <v>40</v>
      </c>
      <c r="F369" s="59">
        <f t="shared" ref="F369:F380" si="120">+(D369-E369)/D369</f>
        <v>0.77653631284916202</v>
      </c>
      <c r="G369" s="7">
        <v>363</v>
      </c>
      <c r="H369" s="7">
        <v>47</v>
      </c>
      <c r="I369" s="59">
        <f>+(G369-H369)/G369</f>
        <v>0.87052341597796146</v>
      </c>
      <c r="J369" s="7">
        <v>674</v>
      </c>
      <c r="K369" s="7">
        <v>134</v>
      </c>
      <c r="L369" s="59">
        <f t="shared" ref="L369:L380" si="121">+(J369-K369)/J369</f>
        <v>0.80118694362017806</v>
      </c>
      <c r="M369" s="47">
        <v>7.63</v>
      </c>
      <c r="N369" s="47">
        <v>7.77</v>
      </c>
      <c r="O369" s="47">
        <v>2.4700000000000002</v>
      </c>
      <c r="P369" s="47">
        <v>2.14</v>
      </c>
      <c r="Q369" s="40">
        <v>77.8</v>
      </c>
      <c r="R369" s="40">
        <v>51.7</v>
      </c>
      <c r="S369" s="52">
        <v>84.3</v>
      </c>
      <c r="T369" s="52">
        <v>56.5</v>
      </c>
      <c r="U369" s="52"/>
      <c r="V369" s="52">
        <v>9.8000000000000007</v>
      </c>
      <c r="W369" s="53">
        <v>5.9</v>
      </c>
      <c r="X369" s="53"/>
      <c r="Y369" s="53">
        <v>1.02</v>
      </c>
      <c r="Z369" s="46">
        <v>473</v>
      </c>
      <c r="AA369" s="46">
        <v>1719</v>
      </c>
      <c r="AB369" s="8">
        <f t="shared" ref="AB369:AB380" si="122">AA369/B369</f>
        <v>1.0342960288808665</v>
      </c>
      <c r="AC369" s="8">
        <f t="shared" ref="AC369:AC380" si="123">Z369/B369</f>
        <v>0.28459687123947053</v>
      </c>
      <c r="AD369" s="46"/>
      <c r="AE369" s="55"/>
      <c r="AF369" s="77">
        <f t="shared" ref="AF369:AF380" si="124">C369/$C$2</f>
        <v>0.4</v>
      </c>
      <c r="AG369" s="78">
        <f t="shared" ref="AG369:AG380" si="125">(C369*D369)/1000</f>
        <v>9.6660000000000004</v>
      </c>
      <c r="AH369" s="79">
        <f>(AG369)/$E$3</f>
        <v>0.19888888888888889</v>
      </c>
      <c r="AI369" s="80">
        <f t="shared" ref="AI369:AI380" si="126">(C369*G369)/1000</f>
        <v>19.602</v>
      </c>
      <c r="AJ369" s="79">
        <f>(AI369)/$G$3</f>
        <v>0.38739130434782609</v>
      </c>
      <c r="AK369" s="106">
        <f>(0.8*C369*G369)/60</f>
        <v>261.36</v>
      </c>
    </row>
    <row r="370" spans="1:37" x14ac:dyDescent="0.2">
      <c r="A370" s="21" t="s">
        <v>22</v>
      </c>
      <c r="B370" s="7">
        <v>1448</v>
      </c>
      <c r="C370" s="7">
        <v>52</v>
      </c>
      <c r="D370" s="7">
        <v>177</v>
      </c>
      <c r="E370" s="7">
        <v>22</v>
      </c>
      <c r="F370" s="59">
        <f t="shared" si="120"/>
        <v>0.87570621468926557</v>
      </c>
      <c r="G370" s="7">
        <v>316</v>
      </c>
      <c r="H370" s="7">
        <v>18</v>
      </c>
      <c r="I370" s="59">
        <f>+(G370-H370)/G370</f>
        <v>0.94303797468354433</v>
      </c>
      <c r="J370" s="7">
        <v>636</v>
      </c>
      <c r="K370" s="7">
        <v>71</v>
      </c>
      <c r="L370" s="59">
        <f t="shared" si="121"/>
        <v>0.88836477987421381</v>
      </c>
      <c r="M370" s="47">
        <v>7.66</v>
      </c>
      <c r="N370" s="47">
        <v>7.8</v>
      </c>
      <c r="O370" s="47">
        <v>2.2200000000000002</v>
      </c>
      <c r="P370" s="47">
        <v>1.98</v>
      </c>
      <c r="Q370" s="40">
        <v>58</v>
      </c>
      <c r="R370" s="52">
        <v>42</v>
      </c>
      <c r="S370" s="52">
        <v>66</v>
      </c>
      <c r="T370" s="52">
        <v>47</v>
      </c>
      <c r="U370" s="52"/>
      <c r="V370" s="52">
        <v>7.6</v>
      </c>
      <c r="W370" s="53">
        <v>4.9000000000000004</v>
      </c>
      <c r="X370" s="53"/>
      <c r="Y370" s="53">
        <v>0.95</v>
      </c>
      <c r="Z370" s="46">
        <v>473</v>
      </c>
      <c r="AA370" s="46">
        <v>2115</v>
      </c>
      <c r="AB370" s="8">
        <f t="shared" si="122"/>
        <v>1.4606353591160222</v>
      </c>
      <c r="AC370" s="8">
        <f t="shared" si="123"/>
        <v>0.3266574585635359</v>
      </c>
      <c r="AD370" s="46">
        <v>30</v>
      </c>
      <c r="AE370" s="55">
        <v>0.54</v>
      </c>
      <c r="AF370" s="77">
        <f t="shared" si="124"/>
        <v>0.38518518518518519</v>
      </c>
      <c r="AG370" s="78">
        <f t="shared" si="125"/>
        <v>9.2040000000000006</v>
      </c>
      <c r="AH370" s="79">
        <f t="shared" ref="AH370:AH382" si="127">(AG370)/$E$3</f>
        <v>0.18938271604938273</v>
      </c>
      <c r="AI370" s="80">
        <f t="shared" si="126"/>
        <v>16.431999999999999</v>
      </c>
      <c r="AJ370" s="79">
        <f t="shared" ref="AJ370:AJ382" si="128">(AI370)/$G$3</f>
        <v>0.32474308300395255</v>
      </c>
      <c r="AK370" s="106">
        <f t="shared" ref="AK370:AK380" si="129">(0.8*C370*G370)/60</f>
        <v>219.09333333333333</v>
      </c>
    </row>
    <row r="371" spans="1:37" x14ac:dyDescent="0.2">
      <c r="A371" s="21" t="s">
        <v>37</v>
      </c>
      <c r="B371" s="7">
        <v>1398</v>
      </c>
      <c r="C371" s="7">
        <v>45</v>
      </c>
      <c r="D371" s="7">
        <v>187</v>
      </c>
      <c r="E371" s="7">
        <v>21</v>
      </c>
      <c r="F371" s="59">
        <f t="shared" si="120"/>
        <v>0.88770053475935828</v>
      </c>
      <c r="G371" s="7">
        <v>399</v>
      </c>
      <c r="H371" s="7">
        <v>18</v>
      </c>
      <c r="I371" s="59">
        <f>+(G371-H371)/G371</f>
        <v>0.95488721804511278</v>
      </c>
      <c r="J371" s="7">
        <v>762</v>
      </c>
      <c r="K371" s="7">
        <v>67</v>
      </c>
      <c r="L371" s="59">
        <f t="shared" si="121"/>
        <v>0.9120734908136483</v>
      </c>
      <c r="M371" s="47">
        <v>7.41</v>
      </c>
      <c r="N371" s="47">
        <v>7.4</v>
      </c>
      <c r="O371" s="47">
        <v>2.13</v>
      </c>
      <c r="P371" s="47">
        <v>1.83</v>
      </c>
      <c r="Q371" s="40">
        <v>80</v>
      </c>
      <c r="R371" s="52">
        <v>25</v>
      </c>
      <c r="S371" s="52">
        <v>86</v>
      </c>
      <c r="T371" s="52">
        <v>31</v>
      </c>
      <c r="U371" s="52"/>
      <c r="V371" s="52">
        <v>11.3</v>
      </c>
      <c r="W371" s="53">
        <v>5</v>
      </c>
      <c r="X371" s="53"/>
      <c r="Y371" s="53">
        <v>1</v>
      </c>
      <c r="Z371" s="46">
        <v>480</v>
      </c>
      <c r="AA371" s="46">
        <v>1985</v>
      </c>
      <c r="AB371" s="8">
        <f t="shared" si="122"/>
        <v>1.4198855507868384</v>
      </c>
      <c r="AC371" s="8">
        <f t="shared" si="123"/>
        <v>0.34334763948497854</v>
      </c>
      <c r="AD371" s="46">
        <v>30</v>
      </c>
      <c r="AE371" s="55">
        <v>0.63</v>
      </c>
      <c r="AF371" s="77">
        <f t="shared" si="124"/>
        <v>0.33333333333333331</v>
      </c>
      <c r="AG371" s="78">
        <f t="shared" si="125"/>
        <v>8.4149999999999991</v>
      </c>
      <c r="AH371" s="79">
        <f t="shared" si="127"/>
        <v>0.17314814814814813</v>
      </c>
      <c r="AI371" s="80">
        <f t="shared" si="126"/>
        <v>17.954999999999998</v>
      </c>
      <c r="AJ371" s="79">
        <f t="shared" si="128"/>
        <v>0.35484189723320153</v>
      </c>
      <c r="AK371" s="106">
        <f t="shared" si="129"/>
        <v>239.4</v>
      </c>
    </row>
    <row r="372" spans="1:37" x14ac:dyDescent="0.2">
      <c r="A372" s="21" t="s">
        <v>24</v>
      </c>
      <c r="B372" s="7">
        <v>1711</v>
      </c>
      <c r="C372" s="7">
        <v>57</v>
      </c>
      <c r="D372" s="7">
        <v>504</v>
      </c>
      <c r="E372" s="7">
        <v>19</v>
      </c>
      <c r="F372" s="59">
        <f t="shared" si="120"/>
        <v>0.96230158730158732</v>
      </c>
      <c r="G372" s="7">
        <v>476</v>
      </c>
      <c r="H372" s="7">
        <v>19</v>
      </c>
      <c r="I372" s="59">
        <f t="shared" ref="I372:I380" si="130">+(G372-H372)/G372</f>
        <v>0.96008403361344541</v>
      </c>
      <c r="J372" s="7">
        <v>920</v>
      </c>
      <c r="K372" s="7">
        <v>68</v>
      </c>
      <c r="L372" s="59">
        <f t="shared" si="121"/>
        <v>0.92608695652173911</v>
      </c>
      <c r="M372" s="47">
        <v>6.97</v>
      </c>
      <c r="N372" s="47">
        <v>7.13</v>
      </c>
      <c r="O372" s="47">
        <v>2.1440000000000001</v>
      </c>
      <c r="P372" s="47">
        <v>1.738</v>
      </c>
      <c r="Q372" s="40">
        <v>85.15</v>
      </c>
      <c r="R372" s="52">
        <v>0.5</v>
      </c>
      <c r="S372" s="52">
        <v>93.19</v>
      </c>
      <c r="T372" s="52">
        <v>15.62</v>
      </c>
      <c r="U372" s="52"/>
      <c r="V372" s="52">
        <v>12.43</v>
      </c>
      <c r="W372" s="53">
        <v>5.39</v>
      </c>
      <c r="X372" s="53"/>
      <c r="Y372" s="53">
        <v>0.95</v>
      </c>
      <c r="Z372" s="46">
        <v>541</v>
      </c>
      <c r="AA372" s="46">
        <v>2083</v>
      </c>
      <c r="AB372" s="8">
        <f t="shared" si="122"/>
        <v>1.2174167153711279</v>
      </c>
      <c r="AC372" s="8">
        <f t="shared" si="123"/>
        <v>0.31618936294564581</v>
      </c>
      <c r="AD372" s="46">
        <v>30</v>
      </c>
      <c r="AE372" s="55">
        <v>2.2000000000000002</v>
      </c>
      <c r="AF372" s="77">
        <f t="shared" si="124"/>
        <v>0.42222222222222222</v>
      </c>
      <c r="AG372" s="78">
        <f t="shared" si="125"/>
        <v>28.728000000000002</v>
      </c>
      <c r="AH372" s="79">
        <f t="shared" si="127"/>
        <v>0.59111111111111114</v>
      </c>
      <c r="AI372" s="80">
        <f t="shared" si="126"/>
        <v>27.132000000000001</v>
      </c>
      <c r="AJ372" s="79">
        <f t="shared" si="128"/>
        <v>0.53620553359683798</v>
      </c>
      <c r="AK372" s="106">
        <f t="shared" si="129"/>
        <v>361.76000000000005</v>
      </c>
    </row>
    <row r="373" spans="1:37" x14ac:dyDescent="0.2">
      <c r="A373" s="21" t="s">
        <v>25</v>
      </c>
      <c r="B373" s="7">
        <v>2052</v>
      </c>
      <c r="C373" s="7">
        <v>66</v>
      </c>
      <c r="D373" s="7">
        <v>204</v>
      </c>
      <c r="E373" s="7">
        <v>14</v>
      </c>
      <c r="F373" s="59">
        <f t="shared" si="120"/>
        <v>0.93137254901960786</v>
      </c>
      <c r="G373" s="7">
        <v>258</v>
      </c>
      <c r="H373" s="7">
        <v>17</v>
      </c>
      <c r="I373" s="59">
        <f t="shared" si="130"/>
        <v>0.93410852713178294</v>
      </c>
      <c r="J373" s="7">
        <v>525</v>
      </c>
      <c r="K373" s="7">
        <v>47</v>
      </c>
      <c r="L373" s="59">
        <f t="shared" si="121"/>
        <v>0.91047619047619044</v>
      </c>
      <c r="M373" s="47">
        <v>7.1</v>
      </c>
      <c r="N373" s="47">
        <v>7.34</v>
      </c>
      <c r="O373" s="47">
        <v>2.024</v>
      </c>
      <c r="P373" s="47">
        <v>1.754</v>
      </c>
      <c r="Q373" s="40">
        <v>59.14</v>
      </c>
      <c r="R373" s="52">
        <v>0.47</v>
      </c>
      <c r="S373" s="52">
        <v>65.94</v>
      </c>
      <c r="T373" s="52">
        <v>26.11</v>
      </c>
      <c r="U373" s="52"/>
      <c r="V373" s="52">
        <v>8.89</v>
      </c>
      <c r="W373" s="53">
        <v>3.15</v>
      </c>
      <c r="X373" s="53"/>
      <c r="Y373" s="53">
        <v>1</v>
      </c>
      <c r="Z373" s="46">
        <v>300</v>
      </c>
      <c r="AA373" s="46">
        <v>1985</v>
      </c>
      <c r="AB373" s="8">
        <f t="shared" si="122"/>
        <v>0.96734892787524362</v>
      </c>
      <c r="AC373" s="8">
        <f t="shared" si="123"/>
        <v>0.14619883040935672</v>
      </c>
      <c r="AD373" s="46">
        <v>30</v>
      </c>
      <c r="AE373" s="55">
        <v>2.2000000000000002</v>
      </c>
      <c r="AF373" s="77">
        <f t="shared" si="124"/>
        <v>0.48888888888888887</v>
      </c>
      <c r="AG373" s="78">
        <f t="shared" si="125"/>
        <v>13.464</v>
      </c>
      <c r="AH373" s="79">
        <f t="shared" si="127"/>
        <v>0.27703703703703703</v>
      </c>
      <c r="AI373" s="80">
        <f t="shared" si="126"/>
        <v>17.027999999999999</v>
      </c>
      <c r="AJ373" s="79">
        <f t="shared" si="128"/>
        <v>0.33652173913043476</v>
      </c>
      <c r="AK373" s="106">
        <f t="shared" si="129"/>
        <v>227.04000000000002</v>
      </c>
    </row>
    <row r="374" spans="1:37" x14ac:dyDescent="0.2">
      <c r="A374" s="21" t="s">
        <v>26</v>
      </c>
      <c r="B374" s="7">
        <v>2068</v>
      </c>
      <c r="C374" s="7">
        <v>69</v>
      </c>
      <c r="D374" s="7">
        <v>213</v>
      </c>
      <c r="E374" s="7">
        <v>13</v>
      </c>
      <c r="F374" s="59">
        <f t="shared" si="120"/>
        <v>0.93896713615023475</v>
      </c>
      <c r="G374" s="7">
        <v>257</v>
      </c>
      <c r="H374" s="7">
        <v>17</v>
      </c>
      <c r="I374" s="59">
        <f t="shared" si="130"/>
        <v>0.93385214007782102</v>
      </c>
      <c r="J374" s="7">
        <v>546</v>
      </c>
      <c r="K374" s="7">
        <v>53</v>
      </c>
      <c r="L374" s="59">
        <f t="shared" si="121"/>
        <v>0.90293040293040294</v>
      </c>
      <c r="M374" s="47">
        <v>7.04</v>
      </c>
      <c r="N374" s="47">
        <v>7.29</v>
      </c>
      <c r="O374" s="47">
        <v>1.9470000000000001</v>
      </c>
      <c r="P374" s="47">
        <v>1.661</v>
      </c>
      <c r="Q374" s="40">
        <v>55.79</v>
      </c>
      <c r="R374" s="52">
        <v>0.55000000000000004</v>
      </c>
      <c r="S374" s="52">
        <v>68.64</v>
      </c>
      <c r="T374" s="52">
        <v>32.08</v>
      </c>
      <c r="U374" s="52"/>
      <c r="V374" s="52">
        <v>7.89</v>
      </c>
      <c r="W374" s="52">
        <v>6.19</v>
      </c>
      <c r="X374" s="52"/>
      <c r="Y374" s="53">
        <v>0.85</v>
      </c>
      <c r="Z374" s="46">
        <v>619</v>
      </c>
      <c r="AA374" s="46">
        <v>2224</v>
      </c>
      <c r="AB374" s="8">
        <f t="shared" si="122"/>
        <v>1.0754352030947776</v>
      </c>
      <c r="AC374" s="8">
        <f t="shared" si="123"/>
        <v>0.29932301740812378</v>
      </c>
      <c r="AD374" s="46">
        <v>30</v>
      </c>
      <c r="AE374" s="55">
        <v>2.2000000000000002</v>
      </c>
      <c r="AF374" s="77">
        <f t="shared" si="124"/>
        <v>0.51111111111111107</v>
      </c>
      <c r="AG374" s="78">
        <f t="shared" si="125"/>
        <v>14.696999999999999</v>
      </c>
      <c r="AH374" s="79">
        <f t="shared" si="127"/>
        <v>0.3024074074074074</v>
      </c>
      <c r="AI374" s="80">
        <f t="shared" si="126"/>
        <v>17.733000000000001</v>
      </c>
      <c r="AJ374" s="79">
        <f t="shared" si="128"/>
        <v>0.35045454545454546</v>
      </c>
      <c r="AK374" s="106">
        <f t="shared" si="129"/>
        <v>236.44000000000003</v>
      </c>
    </row>
    <row r="375" spans="1:37" x14ac:dyDescent="0.2">
      <c r="A375" s="21" t="s">
        <v>27</v>
      </c>
      <c r="B375" s="7">
        <v>2572</v>
      </c>
      <c r="C375" s="7">
        <v>83</v>
      </c>
      <c r="D375" s="7">
        <v>170</v>
      </c>
      <c r="E375" s="7">
        <v>9</v>
      </c>
      <c r="F375" s="59">
        <f t="shared" si="120"/>
        <v>0.94705882352941173</v>
      </c>
      <c r="G375" s="7">
        <v>288</v>
      </c>
      <c r="H375" s="7">
        <v>14</v>
      </c>
      <c r="I375" s="59">
        <f t="shared" si="130"/>
        <v>0.95138888888888884</v>
      </c>
      <c r="J375" s="7">
        <v>530</v>
      </c>
      <c r="K375" s="7">
        <v>44</v>
      </c>
      <c r="L375" s="59">
        <f t="shared" si="121"/>
        <v>0.91698113207547172</v>
      </c>
      <c r="M375" s="47">
        <v>7.1</v>
      </c>
      <c r="N375" s="47">
        <v>7.25</v>
      </c>
      <c r="O375" s="47">
        <v>2.0990000000000002</v>
      </c>
      <c r="P375" s="47">
        <v>1.895</v>
      </c>
      <c r="Q375" s="40">
        <v>63.6</v>
      </c>
      <c r="R375" s="52">
        <v>1.9</v>
      </c>
      <c r="S375" s="52">
        <v>69.38</v>
      </c>
      <c r="T375" s="52">
        <v>11.76</v>
      </c>
      <c r="U375" s="52"/>
      <c r="V375" s="52">
        <v>7.88</v>
      </c>
      <c r="W375" s="53">
        <v>5.23</v>
      </c>
      <c r="X375" s="53"/>
      <c r="Y375" s="53">
        <v>1</v>
      </c>
      <c r="Z375" s="46">
        <v>811</v>
      </c>
      <c r="AA375" s="46">
        <v>2911</v>
      </c>
      <c r="AB375" s="8">
        <f t="shared" si="122"/>
        <v>1.1318040435458787</v>
      </c>
      <c r="AC375" s="8">
        <f t="shared" si="123"/>
        <v>0.31531881804043543</v>
      </c>
      <c r="AD375" s="46">
        <v>30</v>
      </c>
      <c r="AE375" s="55">
        <v>2.2000000000000002</v>
      </c>
      <c r="AF375" s="77">
        <f t="shared" si="124"/>
        <v>0.61481481481481481</v>
      </c>
      <c r="AG375" s="78">
        <f t="shared" si="125"/>
        <v>14.11</v>
      </c>
      <c r="AH375" s="79">
        <f t="shared" si="127"/>
        <v>0.29032921810699586</v>
      </c>
      <c r="AI375" s="80">
        <f t="shared" si="126"/>
        <v>23.904</v>
      </c>
      <c r="AJ375" s="79">
        <f t="shared" si="128"/>
        <v>0.47241106719367587</v>
      </c>
      <c r="AK375" s="106">
        <f t="shared" si="129"/>
        <v>318.72000000000003</v>
      </c>
    </row>
    <row r="376" spans="1:37" x14ac:dyDescent="0.2">
      <c r="A376" s="21" t="s">
        <v>28</v>
      </c>
      <c r="B376" s="7">
        <v>2882</v>
      </c>
      <c r="C376" s="7">
        <v>93</v>
      </c>
      <c r="D376" s="7">
        <v>188</v>
      </c>
      <c r="E376" s="7">
        <v>11</v>
      </c>
      <c r="F376" s="59">
        <f t="shared" si="120"/>
        <v>0.94148936170212771</v>
      </c>
      <c r="G376" s="7">
        <v>280</v>
      </c>
      <c r="H376" s="7">
        <v>20</v>
      </c>
      <c r="I376" s="59">
        <f t="shared" si="130"/>
        <v>0.9285714285714286</v>
      </c>
      <c r="J376" s="7">
        <v>479</v>
      </c>
      <c r="K376" s="7">
        <v>54</v>
      </c>
      <c r="L376" s="59">
        <f t="shared" si="121"/>
        <v>0.88726513569937371</v>
      </c>
      <c r="M376" s="47">
        <v>6.98</v>
      </c>
      <c r="N376" s="47">
        <v>7.23</v>
      </c>
      <c r="O376" s="47">
        <v>1.94</v>
      </c>
      <c r="P376" s="47">
        <v>1.65</v>
      </c>
      <c r="Q376" s="40">
        <v>48.5</v>
      </c>
      <c r="R376" s="52">
        <v>11.2</v>
      </c>
      <c r="S376" s="40">
        <v>56.1</v>
      </c>
      <c r="T376" s="52">
        <v>20.100000000000001</v>
      </c>
      <c r="U376" s="52"/>
      <c r="V376" s="52">
        <v>6.4</v>
      </c>
      <c r="W376" s="53">
        <v>3.7</v>
      </c>
      <c r="X376" s="53"/>
      <c r="Y376" s="53">
        <v>1.03</v>
      </c>
      <c r="Z376" s="46">
        <v>669</v>
      </c>
      <c r="AA376" s="46">
        <v>3154</v>
      </c>
      <c r="AB376" s="8">
        <f t="shared" si="122"/>
        <v>1.0943789035392089</v>
      </c>
      <c r="AC376" s="8">
        <f t="shared" si="123"/>
        <v>0.23213046495489242</v>
      </c>
      <c r="AD376" s="46">
        <v>30</v>
      </c>
      <c r="AE376" s="55">
        <v>2.2000000000000002</v>
      </c>
      <c r="AF376" s="77">
        <f t="shared" si="124"/>
        <v>0.68888888888888888</v>
      </c>
      <c r="AG376" s="78">
        <f t="shared" si="125"/>
        <v>17.484000000000002</v>
      </c>
      <c r="AH376" s="79">
        <f t="shared" si="127"/>
        <v>0.35975308641975312</v>
      </c>
      <c r="AI376" s="80">
        <f t="shared" si="126"/>
        <v>26.04</v>
      </c>
      <c r="AJ376" s="79">
        <f t="shared" si="128"/>
        <v>0.51462450592885367</v>
      </c>
      <c r="AK376" s="106">
        <f t="shared" si="129"/>
        <v>347.2</v>
      </c>
    </row>
    <row r="377" spans="1:37" x14ac:dyDescent="0.2">
      <c r="A377" s="21" t="s">
        <v>29</v>
      </c>
      <c r="B377" s="7">
        <v>3144</v>
      </c>
      <c r="C377" s="7">
        <v>105</v>
      </c>
      <c r="D377" s="7">
        <v>145</v>
      </c>
      <c r="E377" s="7">
        <v>15</v>
      </c>
      <c r="F377" s="59">
        <f t="shared" si="120"/>
        <v>0.89655172413793105</v>
      </c>
      <c r="G377" s="7">
        <v>200</v>
      </c>
      <c r="H377" s="7">
        <v>17</v>
      </c>
      <c r="I377" s="59">
        <f t="shared" si="130"/>
        <v>0.91500000000000004</v>
      </c>
      <c r="J377" s="7">
        <v>391</v>
      </c>
      <c r="K377" s="7">
        <v>44</v>
      </c>
      <c r="L377" s="59">
        <f t="shared" si="121"/>
        <v>0.88746803069053704</v>
      </c>
      <c r="M377" s="47">
        <v>7.22</v>
      </c>
      <c r="N377" s="47">
        <v>7.28</v>
      </c>
      <c r="O377" s="47">
        <v>2.36</v>
      </c>
      <c r="P377" s="47">
        <v>1.84</v>
      </c>
      <c r="Q377" s="40">
        <v>61.6</v>
      </c>
      <c r="R377" s="52">
        <v>2.8</v>
      </c>
      <c r="S377" s="40">
        <v>68.5</v>
      </c>
      <c r="T377" s="52">
        <v>8</v>
      </c>
      <c r="U377" s="52"/>
      <c r="V377" s="40">
        <v>6.3</v>
      </c>
      <c r="W377" s="53">
        <v>2.9</v>
      </c>
      <c r="X377" s="53"/>
      <c r="Y377" s="53">
        <v>1</v>
      </c>
      <c r="Z377" s="46">
        <v>669</v>
      </c>
      <c r="AA377" s="46">
        <v>2470</v>
      </c>
      <c r="AB377" s="8">
        <f t="shared" si="122"/>
        <v>0.78562340966921118</v>
      </c>
      <c r="AC377" s="8">
        <f t="shared" si="123"/>
        <v>0.21278625954198474</v>
      </c>
      <c r="AD377" s="46">
        <v>30</v>
      </c>
      <c r="AE377" s="55">
        <v>2.2000000000000002</v>
      </c>
      <c r="AF377" s="77">
        <f t="shared" si="124"/>
        <v>0.77777777777777779</v>
      </c>
      <c r="AG377" s="78">
        <f t="shared" si="125"/>
        <v>15.225</v>
      </c>
      <c r="AH377" s="79">
        <f t="shared" si="127"/>
        <v>0.31327160493827161</v>
      </c>
      <c r="AI377" s="80">
        <f t="shared" si="126"/>
        <v>21</v>
      </c>
      <c r="AJ377" s="79">
        <f t="shared" si="128"/>
        <v>0.41501976284584979</v>
      </c>
      <c r="AK377" s="106">
        <f t="shared" si="129"/>
        <v>280</v>
      </c>
    </row>
    <row r="378" spans="1:37" x14ac:dyDescent="0.2">
      <c r="A378" s="21" t="s">
        <v>30</v>
      </c>
      <c r="B378" s="7">
        <v>2652</v>
      </c>
      <c r="C378" s="7">
        <v>86</v>
      </c>
      <c r="D378" s="7">
        <v>231</v>
      </c>
      <c r="E378" s="7">
        <v>13</v>
      </c>
      <c r="F378" s="59">
        <f t="shared" si="120"/>
        <v>0.94372294372294374</v>
      </c>
      <c r="G378" s="7">
        <v>320</v>
      </c>
      <c r="H378" s="7">
        <v>11</v>
      </c>
      <c r="I378" s="59">
        <f t="shared" si="130"/>
        <v>0.96562499999999996</v>
      </c>
      <c r="J378" s="7">
        <v>614</v>
      </c>
      <c r="K378" s="7">
        <v>46</v>
      </c>
      <c r="L378" s="59">
        <f t="shared" si="121"/>
        <v>0.92508143322475567</v>
      </c>
      <c r="M378" s="47">
        <v>7.15</v>
      </c>
      <c r="N378" s="47">
        <v>7.24</v>
      </c>
      <c r="O378" s="47">
        <v>2.33</v>
      </c>
      <c r="P378" s="47">
        <v>1.827</v>
      </c>
      <c r="Q378" s="40">
        <v>66.7</v>
      </c>
      <c r="R378" s="52">
        <v>3.3</v>
      </c>
      <c r="S378" s="40">
        <v>76.8</v>
      </c>
      <c r="T378" s="52">
        <v>10</v>
      </c>
      <c r="U378" s="52"/>
      <c r="V378" s="40">
        <v>8.6</v>
      </c>
      <c r="W378" s="53">
        <v>3</v>
      </c>
      <c r="X378" s="53"/>
      <c r="Y378" s="53">
        <v>0.95</v>
      </c>
      <c r="Z378" s="46">
        <v>671</v>
      </c>
      <c r="AA378" s="46">
        <v>2239</v>
      </c>
      <c r="AB378" s="8">
        <f t="shared" si="122"/>
        <v>0.8442684766214178</v>
      </c>
      <c r="AC378" s="8">
        <f t="shared" si="123"/>
        <v>0.25301659125188536</v>
      </c>
      <c r="AD378" s="46">
        <v>30</v>
      </c>
      <c r="AE378" s="55">
        <v>2.2000000000000002</v>
      </c>
      <c r="AF378" s="77">
        <f t="shared" si="124"/>
        <v>0.63703703703703707</v>
      </c>
      <c r="AG378" s="78">
        <f t="shared" si="125"/>
        <v>19.866</v>
      </c>
      <c r="AH378" s="79">
        <f t="shared" si="127"/>
        <v>0.40876543209876542</v>
      </c>
      <c r="AI378" s="80">
        <f t="shared" si="126"/>
        <v>27.52</v>
      </c>
      <c r="AJ378" s="79">
        <f t="shared" si="128"/>
        <v>0.54387351778656123</v>
      </c>
      <c r="AK378" s="106">
        <f t="shared" si="129"/>
        <v>366.93333333333334</v>
      </c>
    </row>
    <row r="379" spans="1:37" x14ac:dyDescent="0.2">
      <c r="A379" s="21" t="s">
        <v>31</v>
      </c>
      <c r="B379" s="7">
        <v>1694</v>
      </c>
      <c r="C379" s="7">
        <v>56</v>
      </c>
      <c r="D379" s="7">
        <v>146</v>
      </c>
      <c r="E379" s="7">
        <v>16</v>
      </c>
      <c r="F379" s="59">
        <f t="shared" si="120"/>
        <v>0.8904109589041096</v>
      </c>
      <c r="G379" s="7">
        <v>315</v>
      </c>
      <c r="H379" s="7">
        <v>16</v>
      </c>
      <c r="I379" s="59">
        <f t="shared" si="130"/>
        <v>0.94920634920634916</v>
      </c>
      <c r="J379" s="7">
        <v>624</v>
      </c>
      <c r="K379" s="7">
        <v>70</v>
      </c>
      <c r="L379" s="59">
        <f t="shared" si="121"/>
        <v>0.88782051282051277</v>
      </c>
      <c r="M379" s="47">
        <v>7.24</v>
      </c>
      <c r="N379" s="47">
        <v>7.44</v>
      </c>
      <c r="O379" s="47">
        <v>2.3290000000000002</v>
      </c>
      <c r="P379" s="47">
        <v>1.9570000000000001</v>
      </c>
      <c r="Q379" s="40">
        <v>75.900000000000006</v>
      </c>
      <c r="R379" s="52">
        <v>27.1</v>
      </c>
      <c r="S379" s="40">
        <v>86.9</v>
      </c>
      <c r="T379" s="52">
        <v>32.1</v>
      </c>
      <c r="U379" s="52"/>
      <c r="V379" s="40">
        <v>9.3000000000000007</v>
      </c>
      <c r="W379" s="53">
        <v>4.0999999999999996</v>
      </c>
      <c r="X379" s="53"/>
      <c r="Y379" s="53">
        <v>1.01</v>
      </c>
      <c r="Z379" s="46">
        <v>409</v>
      </c>
      <c r="AA379" s="46">
        <v>1808</v>
      </c>
      <c r="AB379" s="8">
        <f t="shared" si="122"/>
        <v>1.0672963400236128</v>
      </c>
      <c r="AC379" s="8">
        <f t="shared" si="123"/>
        <v>0.24144037780401417</v>
      </c>
      <c r="AD379" s="46">
        <v>30</v>
      </c>
      <c r="AE379" s="55">
        <v>1.99</v>
      </c>
      <c r="AF379" s="77">
        <f t="shared" si="124"/>
        <v>0.4148148148148148</v>
      </c>
      <c r="AG379" s="78">
        <f t="shared" si="125"/>
        <v>8.1760000000000002</v>
      </c>
      <c r="AH379" s="79">
        <f t="shared" si="127"/>
        <v>0.16823045267489711</v>
      </c>
      <c r="AI379" s="80">
        <f t="shared" si="126"/>
        <v>17.64</v>
      </c>
      <c r="AJ379" s="79">
        <f t="shared" si="128"/>
        <v>0.34861660079051382</v>
      </c>
      <c r="AK379" s="106">
        <f t="shared" si="129"/>
        <v>235.20000000000002</v>
      </c>
    </row>
    <row r="380" spans="1:37" ht="13.5" thickBot="1" x14ac:dyDescent="0.25">
      <c r="A380" s="21" t="s">
        <v>32</v>
      </c>
      <c r="B380" s="7">
        <v>2671</v>
      </c>
      <c r="C380" s="7">
        <v>86</v>
      </c>
      <c r="D380" s="7">
        <v>205</v>
      </c>
      <c r="E380" s="7">
        <v>19</v>
      </c>
      <c r="F380" s="59">
        <f t="shared" si="120"/>
        <v>0.90731707317073174</v>
      </c>
      <c r="G380" s="7">
        <v>317</v>
      </c>
      <c r="H380" s="7">
        <v>12</v>
      </c>
      <c r="I380" s="59">
        <f t="shared" si="130"/>
        <v>0.96214511041009465</v>
      </c>
      <c r="J380" s="7">
        <v>610</v>
      </c>
      <c r="K380" s="7">
        <v>48</v>
      </c>
      <c r="L380" s="59">
        <f t="shared" si="121"/>
        <v>0.92131147540983604</v>
      </c>
      <c r="M380" s="47">
        <v>7.35</v>
      </c>
      <c r="N380" s="47">
        <v>7.29</v>
      </c>
      <c r="O380" s="47">
        <v>2.35</v>
      </c>
      <c r="P380" s="47">
        <v>2.16</v>
      </c>
      <c r="Q380" s="40">
        <v>47.6</v>
      </c>
      <c r="R380" s="52">
        <v>21.5</v>
      </c>
      <c r="S380" s="40">
        <v>62.3</v>
      </c>
      <c r="T380" s="52">
        <v>28.3</v>
      </c>
      <c r="U380" s="52"/>
      <c r="V380" s="40">
        <v>7.1</v>
      </c>
      <c r="W380" s="53">
        <v>3.1</v>
      </c>
      <c r="X380" s="53"/>
      <c r="Y380" s="53">
        <v>1.1200000000000001</v>
      </c>
      <c r="Z380" s="46">
        <v>581</v>
      </c>
      <c r="AA380" s="46">
        <v>1989</v>
      </c>
      <c r="AB380" s="8">
        <f t="shared" si="122"/>
        <v>0.74466491950580305</v>
      </c>
      <c r="AC380" s="8">
        <f t="shared" si="123"/>
        <v>0.21752152751778361</v>
      </c>
      <c r="AD380" s="46">
        <v>30</v>
      </c>
      <c r="AE380" s="55">
        <v>1.8</v>
      </c>
      <c r="AF380" s="77">
        <f t="shared" si="124"/>
        <v>0.63703703703703707</v>
      </c>
      <c r="AG380" s="78">
        <f t="shared" si="125"/>
        <v>17.63</v>
      </c>
      <c r="AH380" s="79">
        <f t="shared" si="127"/>
        <v>0.36275720164609049</v>
      </c>
      <c r="AI380" s="80">
        <f t="shared" si="126"/>
        <v>27.262</v>
      </c>
      <c r="AJ380" s="79">
        <f t="shared" si="128"/>
        <v>0.53877470355731227</v>
      </c>
      <c r="AK380" s="106">
        <f t="shared" si="129"/>
        <v>363.49333333333328</v>
      </c>
    </row>
    <row r="381" spans="1:37" ht="13.5" thickTop="1" x14ac:dyDescent="0.2">
      <c r="A381" s="22" t="s">
        <v>123</v>
      </c>
      <c r="B381" s="54">
        <f>SUM(B369:B380)</f>
        <v>25954</v>
      </c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41"/>
      <c r="N381" s="41"/>
      <c r="O381" s="41"/>
      <c r="P381" s="41"/>
      <c r="Q381" s="51"/>
      <c r="R381" s="51"/>
      <c r="S381" s="51"/>
      <c r="T381" s="51"/>
      <c r="U381" s="51"/>
      <c r="V381" s="51"/>
      <c r="W381" s="51"/>
      <c r="X381" s="51"/>
      <c r="Y381" s="57"/>
      <c r="Z381" s="10">
        <f>SUM(Z369:Z380)</f>
        <v>6696</v>
      </c>
      <c r="AA381" s="10">
        <f>SUM(AA369:AA380)</f>
        <v>26682</v>
      </c>
      <c r="AB381" s="41"/>
      <c r="AC381" s="41"/>
      <c r="AD381" s="10">
        <f>SUM(AD369:AD380)</f>
        <v>330</v>
      </c>
      <c r="AE381" s="10"/>
      <c r="AF381" s="81"/>
      <c r="AG381" s="82"/>
      <c r="AH381" s="83"/>
      <c r="AI381" s="84"/>
      <c r="AJ381" s="83"/>
      <c r="AK381" s="107"/>
    </row>
    <row r="382" spans="1:37" ht="13.5" thickBot="1" x14ac:dyDescent="0.25">
      <c r="A382" s="23" t="s">
        <v>124</v>
      </c>
      <c r="B382" s="13">
        <f t="shared" ref="B382:W382" si="131">AVERAGE(B369:B380)</f>
        <v>2162.8333333333335</v>
      </c>
      <c r="C382" s="45">
        <f t="shared" si="131"/>
        <v>71</v>
      </c>
      <c r="D382" s="13">
        <f t="shared" si="131"/>
        <v>212.41666666666666</v>
      </c>
      <c r="E382" s="13">
        <f>AVERAGE(E369:E380)</f>
        <v>17.666666666666668</v>
      </c>
      <c r="F382" s="64">
        <f>AVERAGE(F369:F380)</f>
        <v>0.90826126832803933</v>
      </c>
      <c r="G382" s="13">
        <f>AVERAGE(G369:G380)</f>
        <v>315.75</v>
      </c>
      <c r="H382" s="13">
        <f>AVERAGE(H369:H380)</f>
        <v>18.833333333333332</v>
      </c>
      <c r="I382" s="64">
        <f>AVERAGE(I369:I380)</f>
        <v>0.93903584055053579</v>
      </c>
      <c r="J382" s="13">
        <f t="shared" si="131"/>
        <v>609.25</v>
      </c>
      <c r="K382" s="13">
        <f>AVERAGE(K369:K380)</f>
        <v>62.166666666666664</v>
      </c>
      <c r="L382" s="64">
        <f>AVERAGE(L369:L380)</f>
        <v>0.8972538736797383</v>
      </c>
      <c r="M382" s="42">
        <f t="shared" si="131"/>
        <v>7.2374999999999998</v>
      </c>
      <c r="N382" s="42">
        <f t="shared" si="131"/>
        <v>7.3716666666666661</v>
      </c>
      <c r="O382" s="42">
        <f t="shared" si="131"/>
        <v>2.1952500000000001</v>
      </c>
      <c r="P382" s="42">
        <f t="shared" si="131"/>
        <v>1.8693333333333333</v>
      </c>
      <c r="Q382" s="45">
        <f>AVERAGE(Q369:Q380)</f>
        <v>64.981666666666669</v>
      </c>
      <c r="R382" s="45">
        <f>AVERAGE(R369:R380)</f>
        <v>15.668333333333335</v>
      </c>
      <c r="S382" s="45">
        <f t="shared" si="131"/>
        <v>73.670833333333334</v>
      </c>
      <c r="T382" s="45">
        <f t="shared" si="131"/>
        <v>26.547499999999999</v>
      </c>
      <c r="U382" s="45"/>
      <c r="V382" s="45">
        <f t="shared" si="131"/>
        <v>8.6241666666666656</v>
      </c>
      <c r="W382" s="45">
        <f t="shared" si="131"/>
        <v>4.3800000000000008</v>
      </c>
      <c r="X382" s="45"/>
      <c r="Y382" s="58">
        <f t="shared" ref="Y382:AE382" si="132">AVERAGE(Y369:Y380)</f>
        <v>0.98999999999999988</v>
      </c>
      <c r="Z382" s="13">
        <f t="shared" si="132"/>
        <v>558</v>
      </c>
      <c r="AA382" s="13">
        <f t="shared" si="132"/>
        <v>2223.5</v>
      </c>
      <c r="AB382" s="42">
        <f t="shared" si="132"/>
        <v>1.0702544898358342</v>
      </c>
      <c r="AC382" s="42">
        <f t="shared" si="132"/>
        <v>0.26571060159684229</v>
      </c>
      <c r="AD382" s="13">
        <f t="shared" si="132"/>
        <v>30</v>
      </c>
      <c r="AE382" s="42">
        <f t="shared" si="132"/>
        <v>1.8509090909090908</v>
      </c>
      <c r="AF382" s="85">
        <f>C382/$C$2</f>
        <v>0.52592592592592591</v>
      </c>
      <c r="AG382" s="86">
        <f>(C382*D382)/1000</f>
        <v>15.081583333333333</v>
      </c>
      <c r="AH382" s="87">
        <f t="shared" si="127"/>
        <v>0.31032064471879284</v>
      </c>
      <c r="AI382" s="88">
        <f>(C382*G382)/1000</f>
        <v>22.41825</v>
      </c>
      <c r="AJ382" s="87">
        <f t="shared" si="128"/>
        <v>0.44304841897233199</v>
      </c>
      <c r="AK382" s="108">
        <f>AVERAGE(AK369:AK380)</f>
        <v>288.05333333333334</v>
      </c>
    </row>
    <row r="383" spans="1:37" ht="13.5" thickTop="1" x14ac:dyDescent="0.2"/>
    <row r="384" spans="1:37" ht="13.5" thickBot="1" x14ac:dyDescent="0.25"/>
    <row r="385" spans="1:37" ht="13.5" thickTop="1" x14ac:dyDescent="0.2">
      <c r="A385" s="65" t="s">
        <v>5</v>
      </c>
      <c r="B385" s="25" t="s">
        <v>6</v>
      </c>
      <c r="C385" s="25" t="s">
        <v>6</v>
      </c>
      <c r="D385" s="25" t="s">
        <v>7</v>
      </c>
      <c r="E385" s="25" t="s">
        <v>8</v>
      </c>
      <c r="F385" s="48" t="s">
        <v>2</v>
      </c>
      <c r="G385" s="25" t="s">
        <v>9</v>
      </c>
      <c r="H385" s="25" t="s">
        <v>10</v>
      </c>
      <c r="I385" s="48" t="s">
        <v>3</v>
      </c>
      <c r="J385" s="25" t="s">
        <v>11</v>
      </c>
      <c r="K385" s="25" t="s">
        <v>12</v>
      </c>
      <c r="L385" s="48" t="s">
        <v>13</v>
      </c>
      <c r="M385" s="43" t="s">
        <v>55</v>
      </c>
      <c r="N385" s="43" t="s">
        <v>56</v>
      </c>
      <c r="O385" s="43" t="s">
        <v>57</v>
      </c>
      <c r="P385" s="43" t="s">
        <v>58</v>
      </c>
      <c r="Q385" s="43" t="s">
        <v>84</v>
      </c>
      <c r="R385" s="43" t="s">
        <v>85</v>
      </c>
      <c r="S385" s="43" t="s">
        <v>120</v>
      </c>
      <c r="T385" s="43" t="s">
        <v>121</v>
      </c>
      <c r="U385" s="43"/>
      <c r="V385" s="43" t="s">
        <v>88</v>
      </c>
      <c r="W385" s="43" t="s">
        <v>89</v>
      </c>
      <c r="X385" s="43"/>
      <c r="Y385" s="43" t="s">
        <v>113</v>
      </c>
      <c r="Z385" s="26" t="s">
        <v>91</v>
      </c>
      <c r="AA385" s="26" t="s">
        <v>103</v>
      </c>
      <c r="AB385" s="26" t="s">
        <v>14</v>
      </c>
      <c r="AC385" s="26" t="s">
        <v>91</v>
      </c>
      <c r="AD385" s="43" t="s">
        <v>90</v>
      </c>
      <c r="AE385" s="43" t="s">
        <v>90</v>
      </c>
      <c r="AF385" s="69" t="s">
        <v>92</v>
      </c>
      <c r="AG385" s="70" t="s">
        <v>93</v>
      </c>
      <c r="AH385" s="71" t="s">
        <v>94</v>
      </c>
      <c r="AI385" s="72" t="s">
        <v>92</v>
      </c>
      <c r="AJ385" s="71" t="s">
        <v>92</v>
      </c>
      <c r="AK385" s="69" t="s">
        <v>149</v>
      </c>
    </row>
    <row r="386" spans="1:37" ht="13.5" thickBot="1" x14ac:dyDescent="0.25">
      <c r="A386" s="56" t="s">
        <v>125</v>
      </c>
      <c r="B386" s="28" t="s">
        <v>16</v>
      </c>
      <c r="C386" s="29" t="s">
        <v>17</v>
      </c>
      <c r="D386" s="28" t="s">
        <v>41</v>
      </c>
      <c r="E386" s="28" t="s">
        <v>41</v>
      </c>
      <c r="F386" s="49" t="s">
        <v>60</v>
      </c>
      <c r="G386" s="28" t="s">
        <v>41</v>
      </c>
      <c r="H386" s="28" t="s">
        <v>41</v>
      </c>
      <c r="I386" s="49" t="s">
        <v>60</v>
      </c>
      <c r="J386" s="28" t="s">
        <v>41</v>
      </c>
      <c r="K386" s="28" t="s">
        <v>41</v>
      </c>
      <c r="L386" s="49" t="s">
        <v>60</v>
      </c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29" t="s">
        <v>49</v>
      </c>
      <c r="AA386" s="29" t="s">
        <v>49</v>
      </c>
      <c r="AB386" s="29" t="s">
        <v>20</v>
      </c>
      <c r="AC386" s="29" t="s">
        <v>20</v>
      </c>
      <c r="AD386" s="44" t="s">
        <v>96</v>
      </c>
      <c r="AE386" s="44" t="s">
        <v>60</v>
      </c>
      <c r="AF386" s="73" t="s">
        <v>6</v>
      </c>
      <c r="AG386" s="74" t="s">
        <v>97</v>
      </c>
      <c r="AH386" s="75" t="s">
        <v>98</v>
      </c>
      <c r="AI386" s="76" t="s">
        <v>99</v>
      </c>
      <c r="AJ386" s="75" t="s">
        <v>100</v>
      </c>
      <c r="AK386" s="73" t="s">
        <v>150</v>
      </c>
    </row>
    <row r="387" spans="1:37" ht="13.5" thickTop="1" x14ac:dyDescent="0.2">
      <c r="A387" s="21" t="s">
        <v>21</v>
      </c>
      <c r="B387" s="7">
        <v>1725</v>
      </c>
      <c r="C387" s="7">
        <v>56</v>
      </c>
      <c r="D387" s="7">
        <v>176</v>
      </c>
      <c r="E387" s="7">
        <v>24</v>
      </c>
      <c r="F387" s="60">
        <f>+(D387-E387)/D387</f>
        <v>0.86363636363636365</v>
      </c>
      <c r="G387" s="7">
        <v>322</v>
      </c>
      <c r="H387" s="7">
        <v>13</v>
      </c>
      <c r="I387" s="60">
        <f>+(G387-H387)/G387</f>
        <v>0.95962732919254656</v>
      </c>
      <c r="J387" s="7">
        <v>652</v>
      </c>
      <c r="K387" s="7">
        <v>68</v>
      </c>
      <c r="L387" s="60">
        <f>+(J387-K387)/J387</f>
        <v>0.89570552147239269</v>
      </c>
      <c r="M387" s="47">
        <v>7.37</v>
      </c>
      <c r="N387" s="47">
        <v>7.39</v>
      </c>
      <c r="O387" s="7">
        <v>2663</v>
      </c>
      <c r="P387" s="7">
        <v>2339</v>
      </c>
      <c r="Q387" s="52">
        <v>77.17</v>
      </c>
      <c r="R387" s="52">
        <v>0.52</v>
      </c>
      <c r="S387" s="52">
        <v>92.9</v>
      </c>
      <c r="T387" s="52">
        <v>39.9</v>
      </c>
      <c r="U387" s="52"/>
      <c r="V387" s="52">
        <v>9.85</v>
      </c>
      <c r="W387" s="52">
        <v>4.4800000000000004</v>
      </c>
      <c r="X387" s="52"/>
      <c r="Y387" s="53">
        <v>0.95</v>
      </c>
      <c r="Z387" s="46">
        <v>388</v>
      </c>
      <c r="AA387" s="46">
        <v>2257</v>
      </c>
      <c r="AB387" s="8">
        <v>1.31</v>
      </c>
      <c r="AC387" s="8">
        <f t="shared" ref="AC387:AC398" si="133">Z387/B387</f>
        <v>0.22492753623188405</v>
      </c>
      <c r="AD387" s="46">
        <v>30</v>
      </c>
      <c r="AE387" s="55">
        <v>2.5</v>
      </c>
      <c r="AF387" s="77">
        <f t="shared" ref="AF387:AF398" si="134">C387/$C$2</f>
        <v>0.4148148148148148</v>
      </c>
      <c r="AG387" s="78">
        <f t="shared" ref="AG387:AG398" si="135">(C387*D387)/1000</f>
        <v>9.8559999999999999</v>
      </c>
      <c r="AH387" s="79">
        <f>(AG387)/$E$3</f>
        <v>0.20279835390946502</v>
      </c>
      <c r="AI387" s="80">
        <f t="shared" ref="AI387:AI398" si="136">(C387*G387)/1000</f>
        <v>18.032</v>
      </c>
      <c r="AJ387" s="79">
        <f>(AI387)/$G$3</f>
        <v>0.35636363636363633</v>
      </c>
      <c r="AK387" s="106">
        <f>(0.8*C387*G387)/60</f>
        <v>240.4266666666667</v>
      </c>
    </row>
    <row r="388" spans="1:37" x14ac:dyDescent="0.2">
      <c r="A388" s="21" t="s">
        <v>22</v>
      </c>
      <c r="B388" s="7">
        <v>1567</v>
      </c>
      <c r="C388" s="7">
        <v>56</v>
      </c>
      <c r="D388" s="7">
        <v>268</v>
      </c>
      <c r="E388" s="7">
        <v>22</v>
      </c>
      <c r="F388" s="60">
        <f>+(D388-E388)/D388</f>
        <v>0.91791044776119401</v>
      </c>
      <c r="G388" s="7">
        <v>353</v>
      </c>
      <c r="H388" s="7">
        <v>17</v>
      </c>
      <c r="I388" s="60">
        <f t="shared" ref="I388:I398" si="137">+(G388-H388)/G388</f>
        <v>0.95184135977337114</v>
      </c>
      <c r="J388" s="7">
        <v>652</v>
      </c>
      <c r="K388" s="7">
        <v>63</v>
      </c>
      <c r="L388" s="60">
        <f>+(J388-K388)/J388</f>
        <v>0.90337423312883436</v>
      </c>
      <c r="M388" s="47">
        <v>7.23</v>
      </c>
      <c r="N388" s="47">
        <v>7.21</v>
      </c>
      <c r="O388" s="7">
        <v>2309</v>
      </c>
      <c r="P388" s="7">
        <v>2063</v>
      </c>
      <c r="Q388" s="52">
        <v>52.33</v>
      </c>
      <c r="R388" s="52">
        <v>4.96</v>
      </c>
      <c r="S388" s="52">
        <v>65.48</v>
      </c>
      <c r="T388" s="52">
        <v>32.409999999999997</v>
      </c>
      <c r="U388" s="52"/>
      <c r="V388" s="52">
        <v>8.9600000000000009</v>
      </c>
      <c r="W388" s="52">
        <v>2.5499999999999998</v>
      </c>
      <c r="X388" s="52"/>
      <c r="Y388" s="53">
        <v>1.02</v>
      </c>
      <c r="Z388" s="46">
        <v>356</v>
      </c>
      <c r="AA388" s="46">
        <v>1879</v>
      </c>
      <c r="AB388" s="8">
        <v>1.2</v>
      </c>
      <c r="AC388" s="8">
        <f t="shared" si="133"/>
        <v>0.22718570516911296</v>
      </c>
      <c r="AD388" s="46">
        <v>30</v>
      </c>
      <c r="AE388" s="55">
        <v>2</v>
      </c>
      <c r="AF388" s="77">
        <f t="shared" si="134"/>
        <v>0.4148148148148148</v>
      </c>
      <c r="AG388" s="78">
        <f t="shared" si="135"/>
        <v>15.007999999999999</v>
      </c>
      <c r="AH388" s="79">
        <f t="shared" ref="AH388:AH400" si="138">(AG388)/$E$3</f>
        <v>0.30880658436213987</v>
      </c>
      <c r="AI388" s="80">
        <f t="shared" si="136"/>
        <v>19.768000000000001</v>
      </c>
      <c r="AJ388" s="79">
        <f t="shared" ref="AJ388:AJ400" si="139">(AI388)/$G$3</f>
        <v>0.39067193675889328</v>
      </c>
      <c r="AK388" s="106">
        <f t="shared" ref="AK388:AK398" si="140">(0.8*C388*G388)/60</f>
        <v>263.57333333333338</v>
      </c>
    </row>
    <row r="389" spans="1:37" x14ac:dyDescent="0.2">
      <c r="A389" s="21" t="s">
        <v>37</v>
      </c>
      <c r="B389" s="7">
        <v>1740</v>
      </c>
      <c r="C389" s="7">
        <v>56</v>
      </c>
      <c r="D389" s="7">
        <v>206</v>
      </c>
      <c r="E389" s="7">
        <v>26</v>
      </c>
      <c r="F389" s="60">
        <f>+(D389-E389)/D389</f>
        <v>0.87378640776699024</v>
      </c>
      <c r="G389" s="7">
        <v>344</v>
      </c>
      <c r="H389" s="7">
        <v>21</v>
      </c>
      <c r="I389" s="60">
        <f t="shared" si="137"/>
        <v>0.93895348837209303</v>
      </c>
      <c r="J389" s="7">
        <v>615</v>
      </c>
      <c r="K389" s="7">
        <v>76</v>
      </c>
      <c r="L389" s="60">
        <f>+(J389-K389)/J389</f>
        <v>0.87642276422764231</v>
      </c>
      <c r="M389" s="47">
        <v>7.22</v>
      </c>
      <c r="N389" s="47">
        <v>7.39</v>
      </c>
      <c r="O389" s="7">
        <v>2305</v>
      </c>
      <c r="P389" s="7">
        <v>2149</v>
      </c>
      <c r="Q389" s="52">
        <v>65.2</v>
      </c>
      <c r="R389" s="52">
        <v>0.47</v>
      </c>
      <c r="S389" s="52">
        <v>79.12</v>
      </c>
      <c r="T389" s="52">
        <v>42.06</v>
      </c>
      <c r="U389" s="52"/>
      <c r="V389" s="52">
        <v>8.2799999999999994</v>
      </c>
      <c r="W389" s="52">
        <v>3.67</v>
      </c>
      <c r="X389" s="52"/>
      <c r="Y389" s="53">
        <v>1.4</v>
      </c>
      <c r="Z389" s="46">
        <v>335</v>
      </c>
      <c r="AA389" s="46">
        <v>2339</v>
      </c>
      <c r="AB389" s="8">
        <v>1.34</v>
      </c>
      <c r="AC389" s="8">
        <f t="shared" si="133"/>
        <v>0.19252873563218389</v>
      </c>
      <c r="AD389" s="46">
        <v>30</v>
      </c>
      <c r="AE389" s="55">
        <v>2</v>
      </c>
      <c r="AF389" s="77">
        <f t="shared" si="134"/>
        <v>0.4148148148148148</v>
      </c>
      <c r="AG389" s="78">
        <f t="shared" si="135"/>
        <v>11.536</v>
      </c>
      <c r="AH389" s="79">
        <f t="shared" si="138"/>
        <v>0.23736625514403289</v>
      </c>
      <c r="AI389" s="80">
        <f t="shared" si="136"/>
        <v>19.263999999999999</v>
      </c>
      <c r="AJ389" s="79">
        <f t="shared" si="139"/>
        <v>0.38071146245059284</v>
      </c>
      <c r="AK389" s="106">
        <f t="shared" si="140"/>
        <v>256.85333333333335</v>
      </c>
    </row>
    <row r="390" spans="1:37" x14ac:dyDescent="0.2">
      <c r="A390" s="21" t="s">
        <v>24</v>
      </c>
      <c r="B390" s="7">
        <v>1553</v>
      </c>
      <c r="C390" s="7">
        <v>52</v>
      </c>
      <c r="D390" s="7">
        <v>251</v>
      </c>
      <c r="E390" s="7">
        <v>17</v>
      </c>
      <c r="F390" s="60">
        <v>0.89</v>
      </c>
      <c r="G390" s="7">
        <v>353</v>
      </c>
      <c r="H390" s="7">
        <v>12</v>
      </c>
      <c r="I390" s="60">
        <f t="shared" si="137"/>
        <v>0.96600566572237956</v>
      </c>
      <c r="J390" s="7">
        <v>672</v>
      </c>
      <c r="K390" s="7">
        <v>67</v>
      </c>
      <c r="L390" s="60">
        <v>0.89</v>
      </c>
      <c r="M390" s="47">
        <v>7.14</v>
      </c>
      <c r="N390" s="47">
        <v>7.38</v>
      </c>
      <c r="O390" s="7">
        <v>2420</v>
      </c>
      <c r="P390" s="7">
        <v>2093</v>
      </c>
      <c r="Q390" s="52">
        <v>76.599999999999994</v>
      </c>
      <c r="R390" s="52">
        <v>38.4</v>
      </c>
      <c r="S390" s="52">
        <v>86.7</v>
      </c>
      <c r="T390" s="52">
        <v>48.2</v>
      </c>
      <c r="U390" s="52"/>
      <c r="V390" s="52">
        <v>9.1</v>
      </c>
      <c r="W390" s="52">
        <v>5.5</v>
      </c>
      <c r="X390" s="52"/>
      <c r="Y390" s="53">
        <v>2.0499999999999998</v>
      </c>
      <c r="Z390" s="46">
        <v>259</v>
      </c>
      <c r="AA390" s="46">
        <v>2552</v>
      </c>
      <c r="AB390" s="8">
        <v>1.64</v>
      </c>
      <c r="AC390" s="8">
        <f t="shared" si="133"/>
        <v>0.16677398583386993</v>
      </c>
      <c r="AD390" s="46">
        <v>30</v>
      </c>
      <c r="AE390" s="55">
        <v>2</v>
      </c>
      <c r="AF390" s="77">
        <f t="shared" si="134"/>
        <v>0.38518518518518519</v>
      </c>
      <c r="AG390" s="78">
        <f t="shared" si="135"/>
        <v>13.052</v>
      </c>
      <c r="AH390" s="79">
        <f t="shared" si="138"/>
        <v>0.26855967078189297</v>
      </c>
      <c r="AI390" s="80">
        <f t="shared" si="136"/>
        <v>18.356000000000002</v>
      </c>
      <c r="AJ390" s="79">
        <f t="shared" si="139"/>
        <v>0.36276679841897236</v>
      </c>
      <c r="AK390" s="106">
        <f t="shared" si="140"/>
        <v>244.7466666666667</v>
      </c>
    </row>
    <row r="391" spans="1:37" x14ac:dyDescent="0.2">
      <c r="A391" s="21" t="s">
        <v>25</v>
      </c>
      <c r="B391" s="7">
        <v>3325</v>
      </c>
      <c r="C391" s="7">
        <v>107</v>
      </c>
      <c r="D391" s="7">
        <v>273</v>
      </c>
      <c r="E391" s="7">
        <v>11</v>
      </c>
      <c r="F391" s="60">
        <f t="shared" ref="F391:F398" si="141">+(D391-E391)/D391</f>
        <v>0.95970695970695974</v>
      </c>
      <c r="G391" s="7">
        <v>283</v>
      </c>
      <c r="H391" s="7">
        <v>13</v>
      </c>
      <c r="I391" s="60">
        <f t="shared" si="137"/>
        <v>0.95406360424028269</v>
      </c>
      <c r="J391" s="7">
        <v>536</v>
      </c>
      <c r="K391" s="7">
        <v>47</v>
      </c>
      <c r="L391" s="60">
        <f t="shared" ref="L391:L398" si="142">+(J391-K391)/J391</f>
        <v>0.91231343283582089</v>
      </c>
      <c r="M391" s="47">
        <v>7.14</v>
      </c>
      <c r="N391" s="47">
        <v>7.27</v>
      </c>
      <c r="O391" s="7">
        <v>1770</v>
      </c>
      <c r="P391" s="7">
        <v>1518</v>
      </c>
      <c r="Q391" s="52">
        <v>52.7</v>
      </c>
      <c r="R391" s="52">
        <v>16.5</v>
      </c>
      <c r="S391" s="52">
        <v>67</v>
      </c>
      <c r="T391" s="52">
        <v>22.9</v>
      </c>
      <c r="U391" s="52"/>
      <c r="V391" s="52">
        <v>6.7</v>
      </c>
      <c r="W391" s="52">
        <v>2.2000000000000002</v>
      </c>
      <c r="X391" s="52"/>
      <c r="Y391" s="53">
        <v>1.81</v>
      </c>
      <c r="Z391" s="46">
        <v>686</v>
      </c>
      <c r="AA391" s="46">
        <v>2441</v>
      </c>
      <c r="AB391" s="8">
        <v>0.73</v>
      </c>
      <c r="AC391" s="8">
        <f t="shared" si="133"/>
        <v>0.2063157894736842</v>
      </c>
      <c r="AD391" s="46">
        <v>30</v>
      </c>
      <c r="AE391" s="61">
        <v>2.06</v>
      </c>
      <c r="AF391" s="77">
        <f t="shared" si="134"/>
        <v>0.79259259259259263</v>
      </c>
      <c r="AG391" s="78">
        <f t="shared" si="135"/>
        <v>29.210999999999999</v>
      </c>
      <c r="AH391" s="79">
        <f t="shared" si="138"/>
        <v>0.60104938271604935</v>
      </c>
      <c r="AI391" s="80">
        <f t="shared" si="136"/>
        <v>30.280999999999999</v>
      </c>
      <c r="AJ391" s="79">
        <f t="shared" si="139"/>
        <v>0.59843873517786561</v>
      </c>
      <c r="AK391" s="106">
        <f t="shared" si="140"/>
        <v>403.74666666666673</v>
      </c>
    </row>
    <row r="392" spans="1:37" x14ac:dyDescent="0.2">
      <c r="A392" s="21" t="s">
        <v>26</v>
      </c>
      <c r="B392" s="7">
        <v>3436</v>
      </c>
      <c r="C392" s="7">
        <v>115</v>
      </c>
      <c r="D392" s="7">
        <v>211</v>
      </c>
      <c r="E392" s="7">
        <v>24</v>
      </c>
      <c r="F392" s="60">
        <f t="shared" si="141"/>
        <v>0.88625592417061616</v>
      </c>
      <c r="G392" s="7">
        <v>270</v>
      </c>
      <c r="H392" s="7">
        <v>16</v>
      </c>
      <c r="I392" s="60">
        <f t="shared" si="137"/>
        <v>0.94074074074074077</v>
      </c>
      <c r="J392" s="7">
        <v>495</v>
      </c>
      <c r="K392" s="7">
        <v>70</v>
      </c>
      <c r="L392" s="60">
        <f t="shared" si="142"/>
        <v>0.85858585858585856</v>
      </c>
      <c r="M392" s="47">
        <v>7.34</v>
      </c>
      <c r="N392" s="47">
        <v>7.5</v>
      </c>
      <c r="O392" s="7">
        <v>2196</v>
      </c>
      <c r="P392" s="7">
        <v>3373</v>
      </c>
      <c r="Q392" s="52">
        <v>40.9</v>
      </c>
      <c r="R392" s="52">
        <v>15.4</v>
      </c>
      <c r="S392" s="52">
        <v>49.8</v>
      </c>
      <c r="T392" s="52">
        <v>21.1</v>
      </c>
      <c r="U392" s="52"/>
      <c r="V392" s="52">
        <v>4.9000000000000004</v>
      </c>
      <c r="W392" s="52">
        <v>2.7</v>
      </c>
      <c r="X392" s="52"/>
      <c r="Y392" s="53">
        <v>1.57</v>
      </c>
      <c r="Z392" s="46">
        <v>392</v>
      </c>
      <c r="AA392" s="46">
        <v>2364</v>
      </c>
      <c r="AB392" s="8">
        <v>0.69</v>
      </c>
      <c r="AC392" s="8">
        <f t="shared" si="133"/>
        <v>0.1140861466821886</v>
      </c>
      <c r="AD392" s="46">
        <v>30</v>
      </c>
      <c r="AE392" s="55">
        <v>2</v>
      </c>
      <c r="AF392" s="77">
        <f t="shared" si="134"/>
        <v>0.85185185185185186</v>
      </c>
      <c r="AG392" s="78">
        <f t="shared" si="135"/>
        <v>24.265000000000001</v>
      </c>
      <c r="AH392" s="79">
        <f t="shared" si="138"/>
        <v>0.4992798353909465</v>
      </c>
      <c r="AI392" s="80">
        <f t="shared" si="136"/>
        <v>31.05</v>
      </c>
      <c r="AJ392" s="79">
        <f t="shared" si="139"/>
        <v>0.61363636363636365</v>
      </c>
      <c r="AK392" s="106">
        <f t="shared" si="140"/>
        <v>414</v>
      </c>
    </row>
    <row r="393" spans="1:37" x14ac:dyDescent="0.2">
      <c r="A393" s="21" t="s">
        <v>27</v>
      </c>
      <c r="B393" s="7">
        <v>3569</v>
      </c>
      <c r="C393" s="7">
        <v>115</v>
      </c>
      <c r="D393" s="7">
        <v>267</v>
      </c>
      <c r="E393" s="7">
        <v>16</v>
      </c>
      <c r="F393" s="60">
        <f t="shared" si="141"/>
        <v>0.94007490636704116</v>
      </c>
      <c r="G393" s="7">
        <v>358</v>
      </c>
      <c r="H393" s="7">
        <v>15</v>
      </c>
      <c r="I393" s="60">
        <f t="shared" si="137"/>
        <v>0.95810055865921784</v>
      </c>
      <c r="J393" s="7">
        <v>645</v>
      </c>
      <c r="K393" s="7">
        <v>42</v>
      </c>
      <c r="L393" s="60">
        <f t="shared" si="142"/>
        <v>0.93488372093023253</v>
      </c>
      <c r="M393" s="47">
        <v>7.19</v>
      </c>
      <c r="N393" s="47">
        <v>7.35</v>
      </c>
      <c r="O393" s="7">
        <v>1987</v>
      </c>
      <c r="P393" s="7">
        <v>1483</v>
      </c>
      <c r="Q393" s="52">
        <v>66.400000000000006</v>
      </c>
      <c r="R393" s="52">
        <v>3.2</v>
      </c>
      <c r="S393" s="52">
        <v>73.2</v>
      </c>
      <c r="T393" s="52">
        <v>10.199999999999999</v>
      </c>
      <c r="U393" s="52"/>
      <c r="V393" s="52">
        <v>8.1</v>
      </c>
      <c r="W393" s="52">
        <v>2.4</v>
      </c>
      <c r="X393" s="52"/>
      <c r="Y393" s="53">
        <v>1.62</v>
      </c>
      <c r="Z393" s="46">
        <v>608</v>
      </c>
      <c r="AA393" s="46">
        <v>3201</v>
      </c>
      <c r="AB393" s="8">
        <v>0.9</v>
      </c>
      <c r="AC393" s="8">
        <f t="shared" si="133"/>
        <v>0.17035584197254133</v>
      </c>
      <c r="AD393" s="46">
        <v>30</v>
      </c>
      <c r="AE393" s="55">
        <v>2</v>
      </c>
      <c r="AF393" s="77">
        <f t="shared" si="134"/>
        <v>0.85185185185185186</v>
      </c>
      <c r="AG393" s="78">
        <f t="shared" si="135"/>
        <v>30.704999999999998</v>
      </c>
      <c r="AH393" s="79">
        <f t="shared" si="138"/>
        <v>0.63179012345679009</v>
      </c>
      <c r="AI393" s="80">
        <f t="shared" si="136"/>
        <v>41.17</v>
      </c>
      <c r="AJ393" s="79">
        <f t="shared" si="139"/>
        <v>0.8136363636363636</v>
      </c>
      <c r="AK393" s="106">
        <f t="shared" si="140"/>
        <v>548.93333333333328</v>
      </c>
    </row>
    <row r="394" spans="1:37" x14ac:dyDescent="0.2">
      <c r="A394" s="21" t="s">
        <v>28</v>
      </c>
      <c r="B394" s="7">
        <v>4600</v>
      </c>
      <c r="C394" s="7">
        <v>148</v>
      </c>
      <c r="D394" s="7">
        <v>205</v>
      </c>
      <c r="E394" s="7">
        <v>14</v>
      </c>
      <c r="F394" s="60">
        <f t="shared" si="141"/>
        <v>0.93170731707317078</v>
      </c>
      <c r="G394" s="7">
        <v>277</v>
      </c>
      <c r="H394" s="7">
        <v>13</v>
      </c>
      <c r="I394" s="60">
        <f t="shared" si="137"/>
        <v>0.95306859205776173</v>
      </c>
      <c r="J394" s="7">
        <v>525</v>
      </c>
      <c r="K394" s="7">
        <v>44</v>
      </c>
      <c r="L394" s="60">
        <f t="shared" si="142"/>
        <v>0.91619047619047622</v>
      </c>
      <c r="M394" s="47">
        <v>7.12</v>
      </c>
      <c r="N394" s="47">
        <v>7.43</v>
      </c>
      <c r="O394" s="7">
        <v>1871</v>
      </c>
      <c r="P394" s="7">
        <v>1675</v>
      </c>
      <c r="Q394" s="52">
        <v>47.2</v>
      </c>
      <c r="R394" s="52">
        <v>13.9</v>
      </c>
      <c r="S394" s="52">
        <v>55.7</v>
      </c>
      <c r="T394" s="52">
        <v>19.2</v>
      </c>
      <c r="U394" s="52"/>
      <c r="V394" s="52">
        <v>6.2</v>
      </c>
      <c r="W394" s="52">
        <v>2.6</v>
      </c>
      <c r="X394" s="52"/>
      <c r="Y394" s="53">
        <v>1.55</v>
      </c>
      <c r="Z394" s="46">
        <v>1003</v>
      </c>
      <c r="AA394" s="46">
        <v>2758</v>
      </c>
      <c r="AB394" s="8">
        <v>0.6</v>
      </c>
      <c r="AC394" s="8">
        <f t="shared" si="133"/>
        <v>0.21804347826086956</v>
      </c>
      <c r="AD394" s="46">
        <v>30</v>
      </c>
      <c r="AE394" s="55">
        <v>2</v>
      </c>
      <c r="AF394" s="77">
        <f t="shared" si="134"/>
        <v>1.0962962962962963</v>
      </c>
      <c r="AG394" s="78">
        <f t="shared" si="135"/>
        <v>30.34</v>
      </c>
      <c r="AH394" s="79">
        <f t="shared" si="138"/>
        <v>0.62427983539094645</v>
      </c>
      <c r="AI394" s="80">
        <f t="shared" si="136"/>
        <v>40.996000000000002</v>
      </c>
      <c r="AJ394" s="79">
        <f t="shared" si="139"/>
        <v>0.81019762845849808</v>
      </c>
      <c r="AK394" s="106">
        <f t="shared" si="140"/>
        <v>546.61333333333334</v>
      </c>
    </row>
    <row r="395" spans="1:37" x14ac:dyDescent="0.2">
      <c r="A395" s="21" t="s">
        <v>29</v>
      </c>
      <c r="B395" s="7">
        <v>3342</v>
      </c>
      <c r="C395" s="7">
        <v>111</v>
      </c>
      <c r="D395" s="7">
        <v>259</v>
      </c>
      <c r="E395" s="7">
        <v>12</v>
      </c>
      <c r="F395" s="60">
        <f t="shared" si="141"/>
        <v>0.95366795366795365</v>
      </c>
      <c r="G395" s="7">
        <v>301</v>
      </c>
      <c r="H395" s="7">
        <v>16</v>
      </c>
      <c r="I395" s="60">
        <f t="shared" si="137"/>
        <v>0.94684385382059799</v>
      </c>
      <c r="J395" s="7">
        <v>543</v>
      </c>
      <c r="K395" s="7">
        <v>40</v>
      </c>
      <c r="L395" s="60">
        <f t="shared" si="142"/>
        <v>0.92633517495395945</v>
      </c>
      <c r="M395" s="47">
        <v>7.26</v>
      </c>
      <c r="N395" s="47">
        <v>7.33</v>
      </c>
      <c r="O395" s="7">
        <v>1741</v>
      </c>
      <c r="P395" s="7">
        <v>1461</v>
      </c>
      <c r="Q395" s="52">
        <v>46.8</v>
      </c>
      <c r="R395" s="52">
        <v>6.2</v>
      </c>
      <c r="S395" s="52">
        <v>75.099999999999994</v>
      </c>
      <c r="T395" s="52">
        <v>10.4</v>
      </c>
      <c r="U395" s="52"/>
      <c r="V395" s="52">
        <v>6.8</v>
      </c>
      <c r="W395" s="52">
        <v>2.8</v>
      </c>
      <c r="X395" s="52"/>
      <c r="Y395" s="53">
        <v>1.65</v>
      </c>
      <c r="Z395" s="46">
        <v>806</v>
      </c>
      <c r="AA395" s="46">
        <v>2203</v>
      </c>
      <c r="AB395" s="8">
        <v>0.66</v>
      </c>
      <c r="AC395" s="8">
        <f t="shared" si="133"/>
        <v>0.24117295032914424</v>
      </c>
      <c r="AD395" s="46">
        <v>30</v>
      </c>
      <c r="AE395" s="55">
        <v>2</v>
      </c>
      <c r="AF395" s="77">
        <f t="shared" si="134"/>
        <v>0.82222222222222219</v>
      </c>
      <c r="AG395" s="78">
        <f t="shared" si="135"/>
        <v>28.748999999999999</v>
      </c>
      <c r="AH395" s="79">
        <f t="shared" si="138"/>
        <v>0.59154320987654319</v>
      </c>
      <c r="AI395" s="80">
        <f t="shared" si="136"/>
        <v>33.411000000000001</v>
      </c>
      <c r="AJ395" s="79">
        <f t="shared" si="139"/>
        <v>0.66029644268774701</v>
      </c>
      <c r="AK395" s="106">
        <f t="shared" si="140"/>
        <v>445.48000000000008</v>
      </c>
    </row>
    <row r="396" spans="1:37" x14ac:dyDescent="0.2">
      <c r="A396" s="21" t="s">
        <v>30</v>
      </c>
      <c r="B396" s="7">
        <v>3165</v>
      </c>
      <c r="C396" s="7">
        <v>102</v>
      </c>
      <c r="D396" s="7">
        <v>131</v>
      </c>
      <c r="E396" s="7">
        <v>13</v>
      </c>
      <c r="F396" s="60">
        <f t="shared" si="141"/>
        <v>0.9007633587786259</v>
      </c>
      <c r="G396" s="7">
        <v>175</v>
      </c>
      <c r="H396" s="7">
        <v>18</v>
      </c>
      <c r="I396" s="60">
        <f t="shared" si="137"/>
        <v>0.89714285714285713</v>
      </c>
      <c r="J396" s="7">
        <v>314</v>
      </c>
      <c r="K396" s="7">
        <v>43</v>
      </c>
      <c r="L396" s="60">
        <f t="shared" si="142"/>
        <v>0.86305732484076436</v>
      </c>
      <c r="M396" s="47">
        <v>7.5</v>
      </c>
      <c r="N396" s="47">
        <v>7.5</v>
      </c>
      <c r="O396" s="7">
        <v>2113</v>
      </c>
      <c r="P396" s="7">
        <v>1691</v>
      </c>
      <c r="Q396" s="52">
        <v>38.299999999999997</v>
      </c>
      <c r="R396" s="52">
        <v>6.8</v>
      </c>
      <c r="S396" s="52">
        <v>49.5</v>
      </c>
      <c r="T396" s="52">
        <v>14.2</v>
      </c>
      <c r="U396" s="52"/>
      <c r="V396" s="52">
        <v>5.0999999999999996</v>
      </c>
      <c r="W396" s="52">
        <v>1.1000000000000001</v>
      </c>
      <c r="X396" s="52"/>
      <c r="Y396" s="53">
        <v>1.23</v>
      </c>
      <c r="Z396" s="46">
        <v>631</v>
      </c>
      <c r="AA396" s="46">
        <v>1876</v>
      </c>
      <c r="AB396" s="8">
        <v>0.59</v>
      </c>
      <c r="AC396" s="8">
        <f t="shared" si="133"/>
        <v>0.19936808846761453</v>
      </c>
      <c r="AD396" s="46">
        <v>30</v>
      </c>
      <c r="AE396" s="55">
        <v>2</v>
      </c>
      <c r="AF396" s="77">
        <f t="shared" si="134"/>
        <v>0.75555555555555554</v>
      </c>
      <c r="AG396" s="78">
        <f t="shared" si="135"/>
        <v>13.362</v>
      </c>
      <c r="AH396" s="79">
        <f t="shared" si="138"/>
        <v>0.27493827160493828</v>
      </c>
      <c r="AI396" s="80">
        <f t="shared" si="136"/>
        <v>17.850000000000001</v>
      </c>
      <c r="AJ396" s="79">
        <f t="shared" si="139"/>
        <v>0.35276679841897235</v>
      </c>
      <c r="AK396" s="106">
        <f t="shared" si="140"/>
        <v>238.00000000000003</v>
      </c>
    </row>
    <row r="397" spans="1:37" x14ac:dyDescent="0.2">
      <c r="A397" s="21" t="s">
        <v>31</v>
      </c>
      <c r="B397" s="7">
        <v>3339</v>
      </c>
      <c r="C397" s="7">
        <v>111</v>
      </c>
      <c r="D397" s="7">
        <v>108</v>
      </c>
      <c r="E397" s="7">
        <v>8</v>
      </c>
      <c r="F397" s="60">
        <f t="shared" si="141"/>
        <v>0.92592592592592593</v>
      </c>
      <c r="G397" s="7">
        <v>185</v>
      </c>
      <c r="H397" s="7">
        <v>16</v>
      </c>
      <c r="I397" s="60">
        <f t="shared" si="137"/>
        <v>0.91351351351351351</v>
      </c>
      <c r="J397" s="7">
        <v>339</v>
      </c>
      <c r="K397" s="7">
        <v>38</v>
      </c>
      <c r="L397" s="60">
        <f t="shared" si="142"/>
        <v>0.88790560471976399</v>
      </c>
      <c r="M397" s="47">
        <v>7.54</v>
      </c>
      <c r="N397" s="47">
        <v>7.63</v>
      </c>
      <c r="O397" s="7">
        <v>2082</v>
      </c>
      <c r="P397" s="7">
        <v>1949</v>
      </c>
      <c r="Q397" s="52">
        <v>45.5</v>
      </c>
      <c r="R397" s="52">
        <v>9.6999999999999993</v>
      </c>
      <c r="S397" s="52">
        <v>52.6</v>
      </c>
      <c r="T397" s="52">
        <v>18.899999999999999</v>
      </c>
      <c r="U397" s="52"/>
      <c r="V397" s="52">
        <v>5.6</v>
      </c>
      <c r="W397" s="52">
        <v>1.4</v>
      </c>
      <c r="X397" s="52"/>
      <c r="Y397" s="53">
        <v>1.35</v>
      </c>
      <c r="Z397" s="46">
        <v>899</v>
      </c>
      <c r="AA397" s="46">
        <v>2523</v>
      </c>
      <c r="AB397" s="8">
        <v>0.76</v>
      </c>
      <c r="AC397" s="8">
        <f t="shared" si="133"/>
        <v>0.26924228811021261</v>
      </c>
      <c r="AD397" s="46">
        <v>30</v>
      </c>
      <c r="AE397" s="55">
        <v>2</v>
      </c>
      <c r="AF397" s="77">
        <f t="shared" si="134"/>
        <v>0.82222222222222219</v>
      </c>
      <c r="AG397" s="78">
        <f t="shared" si="135"/>
        <v>11.988</v>
      </c>
      <c r="AH397" s="79">
        <f t="shared" si="138"/>
        <v>0.24666666666666665</v>
      </c>
      <c r="AI397" s="80">
        <f t="shared" si="136"/>
        <v>20.535</v>
      </c>
      <c r="AJ397" s="79">
        <f t="shared" si="139"/>
        <v>0.40583003952569169</v>
      </c>
      <c r="AK397" s="106">
        <f t="shared" si="140"/>
        <v>273.80000000000007</v>
      </c>
    </row>
    <row r="398" spans="1:37" ht="13.5" thickBot="1" x14ac:dyDescent="0.25">
      <c r="A398" s="21" t="s">
        <v>32</v>
      </c>
      <c r="B398" s="7">
        <v>2789</v>
      </c>
      <c r="C398" s="7">
        <v>90</v>
      </c>
      <c r="D398" s="7">
        <v>198</v>
      </c>
      <c r="E398" s="7">
        <v>21</v>
      </c>
      <c r="F398" s="60">
        <f t="shared" si="141"/>
        <v>0.89393939393939392</v>
      </c>
      <c r="G398" s="7">
        <v>292</v>
      </c>
      <c r="H398" s="7">
        <v>20</v>
      </c>
      <c r="I398" s="60">
        <f t="shared" si="137"/>
        <v>0.93150684931506844</v>
      </c>
      <c r="J398" s="7">
        <v>634</v>
      </c>
      <c r="K398" s="7">
        <v>69</v>
      </c>
      <c r="L398" s="60">
        <f t="shared" si="142"/>
        <v>0.89116719242902209</v>
      </c>
      <c r="M398" s="47">
        <v>7.46</v>
      </c>
      <c r="N398" s="47">
        <v>7.69</v>
      </c>
      <c r="O398" s="7">
        <v>2194</v>
      </c>
      <c r="P398" s="7">
        <v>1878</v>
      </c>
      <c r="Q398" s="52">
        <v>63.9</v>
      </c>
      <c r="R398" s="52">
        <v>30.8</v>
      </c>
      <c r="S398" s="52">
        <v>77.400000000000006</v>
      </c>
      <c r="T398" s="52">
        <v>38.9</v>
      </c>
      <c r="U398" s="52"/>
      <c r="V398" s="52">
        <v>7.5</v>
      </c>
      <c r="W398" s="52">
        <v>3.7</v>
      </c>
      <c r="X398" s="52"/>
      <c r="Y398" s="53">
        <v>0.95</v>
      </c>
      <c r="Z398" s="46">
        <v>600</v>
      </c>
      <c r="AA398" s="46">
        <v>2270</v>
      </c>
      <c r="AB398" s="8">
        <v>0.81</v>
      </c>
      <c r="AC398" s="8">
        <f t="shared" si="133"/>
        <v>0.2151308712800287</v>
      </c>
      <c r="AD398" s="62">
        <v>30</v>
      </c>
      <c r="AE398" s="63">
        <v>2</v>
      </c>
      <c r="AF398" s="77">
        <f t="shared" si="134"/>
        <v>0.66666666666666663</v>
      </c>
      <c r="AG398" s="78">
        <f t="shared" si="135"/>
        <v>17.82</v>
      </c>
      <c r="AH398" s="79">
        <f t="shared" si="138"/>
        <v>0.36666666666666664</v>
      </c>
      <c r="AI398" s="80">
        <f t="shared" si="136"/>
        <v>26.28</v>
      </c>
      <c r="AJ398" s="79">
        <f t="shared" si="139"/>
        <v>0.51936758893280632</v>
      </c>
      <c r="AK398" s="106">
        <f t="shared" si="140"/>
        <v>350.4</v>
      </c>
    </row>
    <row r="399" spans="1:37" ht="13.5" thickTop="1" x14ac:dyDescent="0.2">
      <c r="A399" s="22" t="s">
        <v>126</v>
      </c>
      <c r="B399" s="54">
        <f>SUM(B387:B398)</f>
        <v>34150</v>
      </c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41"/>
      <c r="N399" s="41"/>
      <c r="O399" s="41"/>
      <c r="P399" s="41"/>
      <c r="Q399" s="51"/>
      <c r="R399" s="51"/>
      <c r="S399" s="51"/>
      <c r="T399" s="51"/>
      <c r="U399" s="51"/>
      <c r="V399" s="51"/>
      <c r="W399" s="51"/>
      <c r="X399" s="51"/>
      <c r="Y399" s="57"/>
      <c r="Z399" s="10">
        <f>SUM(Z387:Z398)</f>
        <v>6963</v>
      </c>
      <c r="AA399" s="10">
        <f>SUM(AA387:AA398)</f>
        <v>28663</v>
      </c>
      <c r="AB399" s="41"/>
      <c r="AC399" s="41"/>
      <c r="AD399" s="10">
        <f>SUM(AD387:AD398)</f>
        <v>360</v>
      </c>
      <c r="AE399" s="10"/>
      <c r="AF399" s="81"/>
      <c r="AG399" s="82"/>
      <c r="AH399" s="83"/>
      <c r="AI399" s="84"/>
      <c r="AJ399" s="83"/>
      <c r="AK399" s="107"/>
    </row>
    <row r="400" spans="1:37" ht="13.5" thickBot="1" x14ac:dyDescent="0.25">
      <c r="A400" s="23" t="s">
        <v>127</v>
      </c>
      <c r="B400" s="13">
        <f t="shared" ref="B400:K400" si="143">AVERAGE(B387:B398)</f>
        <v>2845.8333333333335</v>
      </c>
      <c r="C400" s="45">
        <f t="shared" si="143"/>
        <v>93.25</v>
      </c>
      <c r="D400" s="13">
        <f t="shared" si="143"/>
        <v>212.75</v>
      </c>
      <c r="E400" s="13">
        <f t="shared" si="143"/>
        <v>17.333333333333332</v>
      </c>
      <c r="F400" s="64">
        <f>AVERAGE(F387:F398)</f>
        <v>0.9114479132328529</v>
      </c>
      <c r="G400" s="13">
        <f>AVERAGE(G387:G398)</f>
        <v>292.75</v>
      </c>
      <c r="H400" s="13">
        <f>AVERAGE(H387:H398)</f>
        <v>15.833333333333334</v>
      </c>
      <c r="I400" s="64">
        <f>AVERAGE(I387:I398)</f>
        <v>0.94261736771253579</v>
      </c>
      <c r="J400" s="13">
        <f t="shared" si="143"/>
        <v>551.83333333333337</v>
      </c>
      <c r="K400" s="13">
        <f t="shared" si="143"/>
        <v>55.583333333333336</v>
      </c>
      <c r="L400" s="64">
        <f>AVERAGE(L387:L398)</f>
        <v>0.89632844202623041</v>
      </c>
      <c r="M400" s="42">
        <f t="shared" ref="M400:W400" si="144">AVERAGE(M387:M398)</f>
        <v>7.2924999999999995</v>
      </c>
      <c r="N400" s="42">
        <f t="shared" si="144"/>
        <v>7.4224999999999994</v>
      </c>
      <c r="O400" s="42">
        <f t="shared" si="144"/>
        <v>2137.5833333333335</v>
      </c>
      <c r="P400" s="42">
        <f t="shared" si="144"/>
        <v>1972.6666666666667</v>
      </c>
      <c r="Q400" s="45">
        <f>AVERAGE(Q387:Q398)</f>
        <v>56.083333333333321</v>
      </c>
      <c r="R400" s="45">
        <f>AVERAGE(R387:R398)</f>
        <v>12.237500000000002</v>
      </c>
      <c r="S400" s="45">
        <f t="shared" si="144"/>
        <v>68.708333333333343</v>
      </c>
      <c r="T400" s="45">
        <f t="shared" si="144"/>
        <v>26.53083333333333</v>
      </c>
      <c r="U400" s="45"/>
      <c r="V400" s="45">
        <f t="shared" si="144"/>
        <v>7.2575000000000003</v>
      </c>
      <c r="W400" s="45">
        <f t="shared" si="144"/>
        <v>2.9250000000000003</v>
      </c>
      <c r="X400" s="45"/>
      <c r="Y400" s="58">
        <f t="shared" ref="Y400:AE400" si="145">AVERAGE(Y387:Y398)</f>
        <v>1.4291666666666669</v>
      </c>
      <c r="Z400" s="13">
        <f t="shared" si="145"/>
        <v>580.25</v>
      </c>
      <c r="AA400" s="13">
        <f t="shared" si="145"/>
        <v>2388.5833333333335</v>
      </c>
      <c r="AB400" s="42">
        <f t="shared" si="145"/>
        <v>0.93583333333333318</v>
      </c>
      <c r="AC400" s="42">
        <f t="shared" si="145"/>
        <v>0.2037609514536112</v>
      </c>
      <c r="AD400" s="13">
        <f t="shared" si="145"/>
        <v>30</v>
      </c>
      <c r="AE400" s="42">
        <f t="shared" si="145"/>
        <v>2.0466666666666669</v>
      </c>
      <c r="AF400" s="85">
        <f>C400/$C$2</f>
        <v>0.69074074074074077</v>
      </c>
      <c r="AG400" s="86">
        <f>(C400*D400)/1000</f>
        <v>19.8389375</v>
      </c>
      <c r="AH400" s="87">
        <f t="shared" si="138"/>
        <v>0.40820859053497943</v>
      </c>
      <c r="AI400" s="88">
        <f>(C400*G400)/1000</f>
        <v>27.298937500000001</v>
      </c>
      <c r="AJ400" s="87">
        <f t="shared" si="139"/>
        <v>0.53950469367588938</v>
      </c>
      <c r="AK400" s="108">
        <f>AVERAGE(AK387:AK398)</f>
        <v>352.2144444444445</v>
      </c>
    </row>
    <row r="401" spans="1:37" ht="13.5" thickTop="1" x14ac:dyDescent="0.2"/>
    <row r="402" spans="1:37" ht="13.5" thickBot="1" x14ac:dyDescent="0.25"/>
    <row r="403" spans="1:37" ht="13.5" thickTop="1" x14ac:dyDescent="0.2">
      <c r="A403" s="65" t="s">
        <v>5</v>
      </c>
      <c r="B403" s="25" t="s">
        <v>6</v>
      </c>
      <c r="C403" s="25" t="s">
        <v>6</v>
      </c>
      <c r="D403" s="25" t="s">
        <v>7</v>
      </c>
      <c r="E403" s="25" t="s">
        <v>8</v>
      </c>
      <c r="F403" s="48" t="s">
        <v>2</v>
      </c>
      <c r="G403" s="25" t="s">
        <v>9</v>
      </c>
      <c r="H403" s="25" t="s">
        <v>10</v>
      </c>
      <c r="I403" s="48" t="s">
        <v>3</v>
      </c>
      <c r="J403" s="25" t="s">
        <v>11</v>
      </c>
      <c r="K403" s="25" t="s">
        <v>12</v>
      </c>
      <c r="L403" s="48" t="s">
        <v>13</v>
      </c>
      <c r="M403" s="43" t="s">
        <v>55</v>
      </c>
      <c r="N403" s="43" t="s">
        <v>56</v>
      </c>
      <c r="O403" s="43" t="s">
        <v>57</v>
      </c>
      <c r="P403" s="43" t="s">
        <v>58</v>
      </c>
      <c r="Q403" s="43" t="s">
        <v>84</v>
      </c>
      <c r="R403" s="43" t="s">
        <v>85</v>
      </c>
      <c r="S403" s="43" t="s">
        <v>120</v>
      </c>
      <c r="T403" s="43" t="s">
        <v>121</v>
      </c>
      <c r="U403" s="43"/>
      <c r="V403" s="43" t="s">
        <v>88</v>
      </c>
      <c r="W403" s="43" t="s">
        <v>89</v>
      </c>
      <c r="X403" s="43"/>
      <c r="Y403" s="43" t="s">
        <v>113</v>
      </c>
      <c r="Z403" s="26" t="s">
        <v>91</v>
      </c>
      <c r="AA403" s="26" t="s">
        <v>103</v>
      </c>
      <c r="AB403" s="26" t="s">
        <v>14</v>
      </c>
      <c r="AC403" s="26" t="s">
        <v>91</v>
      </c>
      <c r="AD403" s="43" t="s">
        <v>90</v>
      </c>
      <c r="AE403" s="43" t="s">
        <v>90</v>
      </c>
      <c r="AF403" s="69" t="s">
        <v>92</v>
      </c>
      <c r="AG403" s="70" t="s">
        <v>93</v>
      </c>
      <c r="AH403" s="71" t="s">
        <v>94</v>
      </c>
      <c r="AI403" s="72" t="s">
        <v>92</v>
      </c>
      <c r="AJ403" s="71" t="s">
        <v>92</v>
      </c>
      <c r="AK403" s="69" t="s">
        <v>149</v>
      </c>
    </row>
    <row r="404" spans="1:37" ht="13.5" thickBot="1" x14ac:dyDescent="0.25">
      <c r="A404" s="56" t="s">
        <v>128</v>
      </c>
      <c r="B404" s="28" t="s">
        <v>16</v>
      </c>
      <c r="C404" s="29" t="s">
        <v>17</v>
      </c>
      <c r="D404" s="28" t="s">
        <v>41</v>
      </c>
      <c r="E404" s="28" t="s">
        <v>41</v>
      </c>
      <c r="F404" s="49" t="s">
        <v>60</v>
      </c>
      <c r="G404" s="28" t="s">
        <v>41</v>
      </c>
      <c r="H404" s="28" t="s">
        <v>41</v>
      </c>
      <c r="I404" s="49" t="s">
        <v>60</v>
      </c>
      <c r="J404" s="28" t="s">
        <v>41</v>
      </c>
      <c r="K404" s="28" t="s">
        <v>41</v>
      </c>
      <c r="L404" s="49" t="s">
        <v>60</v>
      </c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29" t="s">
        <v>49</v>
      </c>
      <c r="AA404" s="29" t="s">
        <v>49</v>
      </c>
      <c r="AB404" s="29" t="s">
        <v>20</v>
      </c>
      <c r="AC404" s="29" t="s">
        <v>20</v>
      </c>
      <c r="AD404" s="44" t="s">
        <v>96</v>
      </c>
      <c r="AE404" s="44" t="s">
        <v>60</v>
      </c>
      <c r="AF404" s="73" t="s">
        <v>6</v>
      </c>
      <c r="AG404" s="74" t="s">
        <v>97</v>
      </c>
      <c r="AH404" s="75" t="s">
        <v>98</v>
      </c>
      <c r="AI404" s="76" t="s">
        <v>99</v>
      </c>
      <c r="AJ404" s="75" t="s">
        <v>100</v>
      </c>
      <c r="AK404" s="73" t="s">
        <v>150</v>
      </c>
    </row>
    <row r="405" spans="1:37" ht="13.5" thickTop="1" x14ac:dyDescent="0.2">
      <c r="A405" s="21" t="s">
        <v>21</v>
      </c>
      <c r="B405" s="7">
        <v>2907</v>
      </c>
      <c r="C405" s="7">
        <v>94</v>
      </c>
      <c r="D405" s="7">
        <v>133</v>
      </c>
      <c r="E405" s="7">
        <v>18</v>
      </c>
      <c r="F405" s="60">
        <v>0.85</v>
      </c>
      <c r="G405" s="7">
        <v>309</v>
      </c>
      <c r="H405" s="7">
        <v>16</v>
      </c>
      <c r="I405" s="60">
        <v>0.93</v>
      </c>
      <c r="J405" s="7">
        <v>540</v>
      </c>
      <c r="K405" s="7">
        <v>58</v>
      </c>
      <c r="L405" s="60">
        <v>0.86</v>
      </c>
      <c r="M405" s="47">
        <v>7.52</v>
      </c>
      <c r="N405" s="47">
        <v>7.46</v>
      </c>
      <c r="O405" s="7">
        <v>2091</v>
      </c>
      <c r="P405" s="7">
        <v>1933</v>
      </c>
      <c r="Q405" s="52">
        <v>66.099999999999994</v>
      </c>
      <c r="R405" s="52">
        <v>36.799999999999997</v>
      </c>
      <c r="S405" s="52">
        <v>74.2</v>
      </c>
      <c r="T405" s="52">
        <v>43.1</v>
      </c>
      <c r="U405" s="52"/>
      <c r="V405" s="52">
        <v>7.1</v>
      </c>
      <c r="W405" s="52">
        <v>2.1</v>
      </c>
      <c r="X405" s="52"/>
      <c r="Y405" s="53">
        <v>1.22</v>
      </c>
      <c r="Z405" s="62">
        <v>820</v>
      </c>
      <c r="AA405" s="46">
        <v>3578</v>
      </c>
      <c r="AB405" s="8">
        <f t="shared" ref="AB405:AB416" si="146">AA405/B405</f>
        <v>1.2308221534227726</v>
      </c>
      <c r="AC405" s="8">
        <f t="shared" ref="AC405:AC416" si="147">Z405/B405</f>
        <v>0.28207774337805297</v>
      </c>
      <c r="AD405" s="62">
        <v>30</v>
      </c>
      <c r="AE405" s="63">
        <v>1.94</v>
      </c>
      <c r="AF405" s="77">
        <f t="shared" ref="AF405:AF416" si="148">C405/$C$2</f>
        <v>0.6962962962962963</v>
      </c>
      <c r="AG405" s="78">
        <f t="shared" ref="AG405:AG416" si="149">(C405*D405)/1000</f>
        <v>12.502000000000001</v>
      </c>
      <c r="AH405" s="79">
        <f>(AG405)/$E$3</f>
        <v>0.25724279835390945</v>
      </c>
      <c r="AI405" s="80">
        <f t="shared" ref="AI405:AI416" si="150">(C405*G405)/1000</f>
        <v>29.045999999999999</v>
      </c>
      <c r="AJ405" s="79">
        <f>(AI405)/$G$3</f>
        <v>0.57403162055335966</v>
      </c>
      <c r="AK405" s="106">
        <f>(0.8*C405*G405)/60</f>
        <v>387.28</v>
      </c>
    </row>
    <row r="406" spans="1:37" x14ac:dyDescent="0.2">
      <c r="A406" s="21" t="s">
        <v>22</v>
      </c>
      <c r="B406" s="7">
        <v>1649</v>
      </c>
      <c r="C406" s="7">
        <v>59</v>
      </c>
      <c r="D406" s="7">
        <v>238</v>
      </c>
      <c r="E406" s="7">
        <v>21</v>
      </c>
      <c r="F406" s="60">
        <v>0.91</v>
      </c>
      <c r="G406" s="7">
        <v>380</v>
      </c>
      <c r="H406" s="7">
        <v>16</v>
      </c>
      <c r="I406" s="60">
        <v>0.96</v>
      </c>
      <c r="J406" s="7">
        <v>739</v>
      </c>
      <c r="K406" s="7">
        <v>66</v>
      </c>
      <c r="L406" s="60">
        <v>0.91</v>
      </c>
      <c r="M406" s="47">
        <v>7.35</v>
      </c>
      <c r="N406" s="47">
        <v>7.1379999999999999</v>
      </c>
      <c r="O406" s="7">
        <v>1827.125</v>
      </c>
      <c r="P406" s="7">
        <v>1528.125</v>
      </c>
      <c r="Q406" s="52">
        <v>78.2</v>
      </c>
      <c r="R406" s="52">
        <v>34.747999999999998</v>
      </c>
      <c r="S406" s="52">
        <v>85.5</v>
      </c>
      <c r="T406" s="52">
        <v>39.799999999999997</v>
      </c>
      <c r="U406" s="52"/>
      <c r="V406" s="52">
        <v>9.6609999999999996</v>
      </c>
      <c r="W406" s="52">
        <v>4.09</v>
      </c>
      <c r="X406" s="52"/>
      <c r="Y406" s="53">
        <v>1.25</v>
      </c>
      <c r="Z406" s="46">
        <v>510</v>
      </c>
      <c r="AA406" s="46">
        <v>2117</v>
      </c>
      <c r="AB406" s="8">
        <f t="shared" si="146"/>
        <v>1.2838083687083082</v>
      </c>
      <c r="AC406" s="8">
        <f t="shared" si="147"/>
        <v>0.30927835051546393</v>
      </c>
      <c r="AD406" s="46">
        <v>0</v>
      </c>
      <c r="AE406" s="55" t="s">
        <v>129</v>
      </c>
      <c r="AF406" s="77">
        <f t="shared" si="148"/>
        <v>0.43703703703703706</v>
      </c>
      <c r="AG406" s="78">
        <f t="shared" si="149"/>
        <v>14.042</v>
      </c>
      <c r="AH406" s="79">
        <f t="shared" ref="AH406:AH418" si="151">(AG406)/$E$3</f>
        <v>0.28893004115226334</v>
      </c>
      <c r="AI406" s="80">
        <f t="shared" si="150"/>
        <v>22.42</v>
      </c>
      <c r="AJ406" s="79">
        <f t="shared" ref="AJ406:AJ418" si="152">(AI406)/$G$3</f>
        <v>0.44308300395256917</v>
      </c>
      <c r="AK406" s="106">
        <f t="shared" ref="AK406:AK416" si="153">(0.8*C406*G406)/60</f>
        <v>298.93333333333334</v>
      </c>
    </row>
    <row r="407" spans="1:37" x14ac:dyDescent="0.2">
      <c r="A407" s="21" t="s">
        <v>37</v>
      </c>
      <c r="B407" s="7">
        <v>1803</v>
      </c>
      <c r="C407" s="7">
        <v>58</v>
      </c>
      <c r="D407" s="7">
        <v>359</v>
      </c>
      <c r="E407" s="7">
        <v>34</v>
      </c>
      <c r="F407" s="60">
        <v>0.9</v>
      </c>
      <c r="G407" s="7">
        <v>383</v>
      </c>
      <c r="H407" s="7">
        <v>18</v>
      </c>
      <c r="I407" s="60">
        <v>0.95</v>
      </c>
      <c r="J407" s="7">
        <v>777</v>
      </c>
      <c r="K407" s="7">
        <v>82</v>
      </c>
      <c r="L407" s="60">
        <v>0.89</v>
      </c>
      <c r="M407" s="47">
        <v>7.3490000000000002</v>
      </c>
      <c r="N407" s="47">
        <v>7.5</v>
      </c>
      <c r="O407" s="7">
        <v>2154.75</v>
      </c>
      <c r="P407" s="7">
        <v>1784.25</v>
      </c>
      <c r="Q407" s="52">
        <v>86.2</v>
      </c>
      <c r="R407" s="52">
        <v>26.7</v>
      </c>
      <c r="S407" s="52">
        <v>90.9</v>
      </c>
      <c r="T407" s="52">
        <v>32.6</v>
      </c>
      <c r="U407" s="52"/>
      <c r="V407" s="52">
        <v>10.199999999999999</v>
      </c>
      <c r="W407" s="52">
        <v>3.4</v>
      </c>
      <c r="X407" s="52"/>
      <c r="Y407" s="53">
        <v>1.36</v>
      </c>
      <c r="Z407" s="62">
        <v>802</v>
      </c>
      <c r="AA407" s="46">
        <v>2553</v>
      </c>
      <c r="AB407" s="8">
        <f t="shared" si="146"/>
        <v>1.415973377703827</v>
      </c>
      <c r="AC407" s="8">
        <f t="shared" si="147"/>
        <v>0.44481419855795895</v>
      </c>
      <c r="AD407" s="46">
        <v>30</v>
      </c>
      <c r="AE407" s="55">
        <v>1.25</v>
      </c>
      <c r="AF407" s="77">
        <f t="shared" si="148"/>
        <v>0.42962962962962964</v>
      </c>
      <c r="AG407" s="78">
        <f t="shared" si="149"/>
        <v>20.821999999999999</v>
      </c>
      <c r="AH407" s="79">
        <f t="shared" si="151"/>
        <v>0.42843621399176951</v>
      </c>
      <c r="AI407" s="80">
        <f t="shared" si="150"/>
        <v>22.213999999999999</v>
      </c>
      <c r="AJ407" s="79">
        <f t="shared" si="152"/>
        <v>0.43901185770750983</v>
      </c>
      <c r="AK407" s="106">
        <f t="shared" si="153"/>
        <v>296.18666666666667</v>
      </c>
    </row>
    <row r="408" spans="1:37" x14ac:dyDescent="0.2">
      <c r="A408" s="21" t="s">
        <v>24</v>
      </c>
      <c r="B408" s="7">
        <v>2124</v>
      </c>
      <c r="C408" s="7">
        <v>71</v>
      </c>
      <c r="D408" s="7">
        <v>168</v>
      </c>
      <c r="E408" s="7">
        <v>23</v>
      </c>
      <c r="F408" s="60">
        <v>0.86</v>
      </c>
      <c r="G408" s="7">
        <v>262</v>
      </c>
      <c r="H408" s="7">
        <v>19</v>
      </c>
      <c r="I408" s="60">
        <v>0.93</v>
      </c>
      <c r="J408" s="7">
        <v>515</v>
      </c>
      <c r="K408" s="7">
        <v>69</v>
      </c>
      <c r="L408" s="60">
        <v>0.87</v>
      </c>
      <c r="M408" s="47">
        <v>7.2480000000000002</v>
      </c>
      <c r="N408" s="47">
        <v>7.3730000000000002</v>
      </c>
      <c r="O408" s="7">
        <v>1967.778</v>
      </c>
      <c r="P408" s="7">
        <v>1725.1110000000001</v>
      </c>
      <c r="Q408" s="52">
        <v>68.5</v>
      </c>
      <c r="R408" s="52">
        <v>18.899999999999999</v>
      </c>
      <c r="S408" s="52">
        <v>77.900000000000006</v>
      </c>
      <c r="T408" s="52">
        <v>24.5</v>
      </c>
      <c r="U408" s="52"/>
      <c r="V408" s="52">
        <v>7.7</v>
      </c>
      <c r="W408" s="52">
        <v>2.2000000000000002</v>
      </c>
      <c r="X408" s="52"/>
      <c r="Y408" s="53">
        <v>1.22</v>
      </c>
      <c r="Z408" s="46">
        <v>562</v>
      </c>
      <c r="AA408" s="46">
        <v>2797</v>
      </c>
      <c r="AB408" s="8">
        <f t="shared" si="146"/>
        <v>1.3168549905838041</v>
      </c>
      <c r="AC408" s="8">
        <f t="shared" si="147"/>
        <v>0.26459510357815441</v>
      </c>
      <c r="AD408" s="46">
        <v>30</v>
      </c>
      <c r="AE408" s="55">
        <v>1.85</v>
      </c>
      <c r="AF408" s="77">
        <f t="shared" si="148"/>
        <v>0.52592592592592591</v>
      </c>
      <c r="AG408" s="78">
        <f t="shared" si="149"/>
        <v>11.928000000000001</v>
      </c>
      <c r="AH408" s="79">
        <f t="shared" si="151"/>
        <v>0.24543209876543212</v>
      </c>
      <c r="AI408" s="80">
        <f t="shared" si="150"/>
        <v>18.602</v>
      </c>
      <c r="AJ408" s="79">
        <f t="shared" si="152"/>
        <v>0.36762845849802372</v>
      </c>
      <c r="AK408" s="106">
        <f t="shared" si="153"/>
        <v>248.02666666666667</v>
      </c>
    </row>
    <row r="409" spans="1:37" x14ac:dyDescent="0.2">
      <c r="A409" s="21" t="s">
        <v>25</v>
      </c>
      <c r="B409" s="7">
        <v>3433</v>
      </c>
      <c r="C409" s="7">
        <v>111</v>
      </c>
      <c r="D409" s="7">
        <v>209</v>
      </c>
      <c r="E409" s="7">
        <v>21</v>
      </c>
      <c r="F409" s="60">
        <v>0.9</v>
      </c>
      <c r="G409" s="7">
        <v>294</v>
      </c>
      <c r="H409" s="7">
        <v>16</v>
      </c>
      <c r="I409" s="60">
        <v>0.94</v>
      </c>
      <c r="J409" s="7">
        <v>560</v>
      </c>
      <c r="K409" s="7">
        <v>58</v>
      </c>
      <c r="L409" s="60">
        <v>0.9</v>
      </c>
      <c r="M409" s="47">
        <v>7.45</v>
      </c>
      <c r="N409" s="47">
        <v>7.4109999999999996</v>
      </c>
      <c r="O409" s="7">
        <v>2013.778</v>
      </c>
      <c r="P409" s="7">
        <v>1594.444</v>
      </c>
      <c r="Q409" s="52">
        <v>61.7</v>
      </c>
      <c r="R409" s="52">
        <v>11.4</v>
      </c>
      <c r="S409" s="52">
        <v>70.2</v>
      </c>
      <c r="T409" s="52">
        <v>16.399999999999999</v>
      </c>
      <c r="U409" s="52"/>
      <c r="V409" s="52">
        <v>7.6</v>
      </c>
      <c r="W409" s="52">
        <v>4.0999999999999996</v>
      </c>
      <c r="X409" s="52"/>
      <c r="Y409" s="53">
        <v>1.3</v>
      </c>
      <c r="Z409" s="46">
        <v>744</v>
      </c>
      <c r="AA409" s="46">
        <v>2518</v>
      </c>
      <c r="AB409" s="8">
        <f t="shared" si="146"/>
        <v>0.73346926886105446</v>
      </c>
      <c r="AC409" s="8">
        <f t="shared" si="147"/>
        <v>0.21672006990969997</v>
      </c>
      <c r="AD409" s="46">
        <v>0</v>
      </c>
      <c r="AE409" s="61" t="s">
        <v>129</v>
      </c>
      <c r="AF409" s="77">
        <f t="shared" si="148"/>
        <v>0.82222222222222219</v>
      </c>
      <c r="AG409" s="78">
        <f t="shared" si="149"/>
        <v>23.199000000000002</v>
      </c>
      <c r="AH409" s="79">
        <f t="shared" si="151"/>
        <v>0.4773456790123457</v>
      </c>
      <c r="AI409" s="80">
        <f t="shared" si="150"/>
        <v>32.634</v>
      </c>
      <c r="AJ409" s="79">
        <f t="shared" si="152"/>
        <v>0.64494071146245058</v>
      </c>
      <c r="AK409" s="106">
        <f t="shared" si="153"/>
        <v>435.12000000000006</v>
      </c>
    </row>
    <row r="410" spans="1:37" x14ac:dyDescent="0.2">
      <c r="A410" s="21" t="s">
        <v>26</v>
      </c>
      <c r="B410" s="7">
        <v>2523</v>
      </c>
      <c r="C410" s="7">
        <v>84</v>
      </c>
      <c r="D410" s="7">
        <v>285</v>
      </c>
      <c r="E410" s="7">
        <v>17</v>
      </c>
      <c r="F410" s="60">
        <v>0.94</v>
      </c>
      <c r="G410" s="7">
        <v>354</v>
      </c>
      <c r="H410" s="7">
        <v>16</v>
      </c>
      <c r="I410" s="60">
        <v>0.96</v>
      </c>
      <c r="J410" s="7">
        <v>668</v>
      </c>
      <c r="K410" s="7">
        <v>52</v>
      </c>
      <c r="L410" s="60">
        <v>0.92</v>
      </c>
      <c r="M410" s="47">
        <v>7.2380000000000004</v>
      </c>
      <c r="N410" s="47">
        <v>7.4740000000000002</v>
      </c>
      <c r="O410" s="7">
        <v>2260</v>
      </c>
      <c r="P410" s="7">
        <v>2058.875</v>
      </c>
      <c r="Q410" s="52">
        <v>65.2</v>
      </c>
      <c r="R410" s="52">
        <v>10.199999999999999</v>
      </c>
      <c r="S410" s="52">
        <v>72</v>
      </c>
      <c r="T410" s="52">
        <v>15.7</v>
      </c>
      <c r="U410" s="52"/>
      <c r="V410" s="52">
        <v>7.8</v>
      </c>
      <c r="W410" s="52">
        <v>3</v>
      </c>
      <c r="X410" s="52"/>
      <c r="Y410" s="53">
        <v>1.82</v>
      </c>
      <c r="Z410" s="46">
        <v>946</v>
      </c>
      <c r="AA410" s="46">
        <v>2670</v>
      </c>
      <c r="AB410" s="8">
        <f t="shared" si="146"/>
        <v>1.0582639714625446</v>
      </c>
      <c r="AC410" s="8">
        <f t="shared" si="147"/>
        <v>0.37495045580657949</v>
      </c>
      <c r="AD410" s="46">
        <v>30</v>
      </c>
      <c r="AE410" s="55">
        <v>1.93</v>
      </c>
      <c r="AF410" s="77">
        <f t="shared" si="148"/>
        <v>0.62222222222222223</v>
      </c>
      <c r="AG410" s="78">
        <f t="shared" si="149"/>
        <v>23.94</v>
      </c>
      <c r="AH410" s="79">
        <f t="shared" si="151"/>
        <v>0.49259259259259258</v>
      </c>
      <c r="AI410" s="80">
        <f t="shared" si="150"/>
        <v>29.736000000000001</v>
      </c>
      <c r="AJ410" s="79">
        <f t="shared" si="152"/>
        <v>0.58766798418972332</v>
      </c>
      <c r="AK410" s="106">
        <f t="shared" si="153"/>
        <v>396.47999999999996</v>
      </c>
    </row>
    <row r="411" spans="1:37" x14ac:dyDescent="0.2">
      <c r="A411" s="21" t="s">
        <v>27</v>
      </c>
      <c r="B411" s="7">
        <v>3033</v>
      </c>
      <c r="C411" s="7">
        <v>98</v>
      </c>
      <c r="D411" s="7">
        <v>148</v>
      </c>
      <c r="E411" s="7">
        <v>15</v>
      </c>
      <c r="F411" s="60">
        <v>0.9</v>
      </c>
      <c r="G411" s="7">
        <v>201</v>
      </c>
      <c r="H411" s="7">
        <v>16</v>
      </c>
      <c r="I411" s="60">
        <v>0.92</v>
      </c>
      <c r="J411" s="7">
        <v>401</v>
      </c>
      <c r="K411" s="7">
        <v>51</v>
      </c>
      <c r="L411" s="60">
        <v>0.87</v>
      </c>
      <c r="M411" s="47">
        <v>7.2240000000000002</v>
      </c>
      <c r="N411" s="47">
        <v>7.5209999999999999</v>
      </c>
      <c r="O411" s="7">
        <v>2156.4</v>
      </c>
      <c r="P411" s="7">
        <v>2149.3000000000002</v>
      </c>
      <c r="Q411" s="52">
        <v>51</v>
      </c>
      <c r="R411" s="52">
        <v>28.2</v>
      </c>
      <c r="S411" s="52">
        <v>58.2</v>
      </c>
      <c r="T411" s="52">
        <v>31.3</v>
      </c>
      <c r="U411" s="52"/>
      <c r="V411" s="52">
        <v>6.4</v>
      </c>
      <c r="W411" s="52">
        <v>3.9</v>
      </c>
      <c r="X411" s="52"/>
      <c r="Y411" s="53">
        <v>1.66</v>
      </c>
      <c r="Z411" s="46">
        <v>918</v>
      </c>
      <c r="AA411" s="46">
        <v>2465</v>
      </c>
      <c r="AB411" s="8">
        <f t="shared" si="146"/>
        <v>0.81272667326079784</v>
      </c>
      <c r="AC411" s="8">
        <f t="shared" si="147"/>
        <v>0.30267062314540061</v>
      </c>
      <c r="AD411" s="46">
        <v>30</v>
      </c>
      <c r="AE411" s="55">
        <v>2.52</v>
      </c>
      <c r="AF411" s="77">
        <f t="shared" si="148"/>
        <v>0.72592592592592597</v>
      </c>
      <c r="AG411" s="78">
        <f t="shared" si="149"/>
        <v>14.504</v>
      </c>
      <c r="AH411" s="79">
        <f t="shared" si="151"/>
        <v>0.29843621399176951</v>
      </c>
      <c r="AI411" s="80">
        <f t="shared" si="150"/>
        <v>19.698</v>
      </c>
      <c r="AJ411" s="79">
        <f t="shared" si="152"/>
        <v>0.38928853754940712</v>
      </c>
      <c r="AK411" s="106">
        <f t="shared" si="153"/>
        <v>262.64000000000004</v>
      </c>
    </row>
    <row r="412" spans="1:37" x14ac:dyDescent="0.2">
      <c r="A412" s="21" t="s">
        <v>28</v>
      </c>
      <c r="B412" s="7">
        <v>3775</v>
      </c>
      <c r="C412" s="7">
        <v>122</v>
      </c>
      <c r="D412" s="7">
        <v>156</v>
      </c>
      <c r="E412" s="7">
        <v>10</v>
      </c>
      <c r="F412" s="60">
        <v>0.94</v>
      </c>
      <c r="G412" s="7">
        <v>225</v>
      </c>
      <c r="H412" s="7">
        <v>13</v>
      </c>
      <c r="I412" s="60">
        <v>0.94</v>
      </c>
      <c r="J412" s="7">
        <v>438</v>
      </c>
      <c r="K412" s="7">
        <v>39</v>
      </c>
      <c r="L412" s="60">
        <v>0.91</v>
      </c>
      <c r="M412" s="47">
        <v>7.3230000000000004</v>
      </c>
      <c r="N412" s="47">
        <v>7.5449999999999999</v>
      </c>
      <c r="O412" s="7">
        <v>2151.25</v>
      </c>
      <c r="P412" s="7">
        <v>1874.5</v>
      </c>
      <c r="Q412" s="52">
        <v>54.4</v>
      </c>
      <c r="R412" s="52">
        <v>5.4</v>
      </c>
      <c r="S412" s="52">
        <v>62</v>
      </c>
      <c r="T412" s="52">
        <v>10.1</v>
      </c>
      <c r="U412" s="52"/>
      <c r="V412" s="52">
        <v>8.1999999999999993</v>
      </c>
      <c r="W412" s="52">
        <v>2.7</v>
      </c>
      <c r="X412" s="52"/>
      <c r="Y412" s="53">
        <v>1.75</v>
      </c>
      <c r="Z412" s="46">
        <v>844</v>
      </c>
      <c r="AA412" s="46">
        <v>3317</v>
      </c>
      <c r="AB412" s="8">
        <f t="shared" si="146"/>
        <v>0.87867549668874168</v>
      </c>
      <c r="AC412" s="8">
        <f t="shared" si="147"/>
        <v>0.22357615894039734</v>
      </c>
      <c r="AD412" s="46">
        <v>0</v>
      </c>
      <c r="AE412" s="55" t="s">
        <v>129</v>
      </c>
      <c r="AF412" s="77">
        <f t="shared" si="148"/>
        <v>0.90370370370370368</v>
      </c>
      <c r="AG412" s="78">
        <f t="shared" si="149"/>
        <v>19.032</v>
      </c>
      <c r="AH412" s="79">
        <f t="shared" si="151"/>
        <v>0.39160493827160492</v>
      </c>
      <c r="AI412" s="80">
        <f t="shared" si="150"/>
        <v>27.45</v>
      </c>
      <c r="AJ412" s="79">
        <f t="shared" si="152"/>
        <v>0.54249011857707508</v>
      </c>
      <c r="AK412" s="106">
        <f t="shared" si="153"/>
        <v>366.00000000000006</v>
      </c>
    </row>
    <row r="413" spans="1:37" x14ac:dyDescent="0.2">
      <c r="A413" s="21" t="s">
        <v>29</v>
      </c>
      <c r="B413" s="7">
        <v>3279</v>
      </c>
      <c r="C413" s="7">
        <v>109</v>
      </c>
      <c r="D413" s="7">
        <v>172</v>
      </c>
      <c r="E413" s="7">
        <v>12</v>
      </c>
      <c r="F413" s="60">
        <v>0.93</v>
      </c>
      <c r="G413" s="7">
        <v>253</v>
      </c>
      <c r="H413" s="7">
        <v>13</v>
      </c>
      <c r="I413" s="60">
        <v>0.95</v>
      </c>
      <c r="J413" s="7">
        <v>448</v>
      </c>
      <c r="K413" s="7">
        <v>38</v>
      </c>
      <c r="L413" s="60">
        <v>0.91</v>
      </c>
      <c r="M413" s="47">
        <v>7.2839999999999998</v>
      </c>
      <c r="N413" s="47">
        <v>7.5019999999999998</v>
      </c>
      <c r="O413" s="7">
        <v>2140.7779999999998</v>
      </c>
      <c r="P413" s="7">
        <v>1813.222</v>
      </c>
      <c r="Q413" s="52">
        <v>53.1</v>
      </c>
      <c r="R413" s="52">
        <v>5.0999999999999996</v>
      </c>
      <c r="S413" s="52">
        <v>59.3</v>
      </c>
      <c r="T413" s="52">
        <v>10.1</v>
      </c>
      <c r="U413" s="52"/>
      <c r="V413" s="52">
        <v>6</v>
      </c>
      <c r="W413" s="52">
        <v>1.6</v>
      </c>
      <c r="X413" s="52"/>
      <c r="Y413" s="53">
        <v>2.0099999999999998</v>
      </c>
      <c r="Z413" s="46">
        <v>696</v>
      </c>
      <c r="AA413" s="46">
        <v>2348</v>
      </c>
      <c r="AB413" s="8">
        <f t="shared" si="146"/>
        <v>0.71607197316254956</v>
      </c>
      <c r="AC413" s="8">
        <f t="shared" si="147"/>
        <v>0.21225983531564502</v>
      </c>
      <c r="AD413" s="46">
        <v>30</v>
      </c>
      <c r="AE413" s="55">
        <v>2</v>
      </c>
      <c r="AF413" s="77">
        <f t="shared" si="148"/>
        <v>0.80740740740740746</v>
      </c>
      <c r="AG413" s="78">
        <f t="shared" si="149"/>
        <v>18.748000000000001</v>
      </c>
      <c r="AH413" s="79">
        <f t="shared" si="151"/>
        <v>0.38576131687242798</v>
      </c>
      <c r="AI413" s="80">
        <f t="shared" si="150"/>
        <v>27.577000000000002</v>
      </c>
      <c r="AJ413" s="79">
        <f t="shared" si="152"/>
        <v>0.54500000000000004</v>
      </c>
      <c r="AK413" s="106">
        <f t="shared" si="153"/>
        <v>367.69333333333338</v>
      </c>
    </row>
    <row r="414" spans="1:37" x14ac:dyDescent="0.2">
      <c r="A414" s="21" t="s">
        <v>30</v>
      </c>
      <c r="B414" s="7">
        <v>3347</v>
      </c>
      <c r="C414" s="7">
        <v>108</v>
      </c>
      <c r="D414" s="7">
        <v>195</v>
      </c>
      <c r="E414" s="7">
        <v>19</v>
      </c>
      <c r="F414" s="60">
        <v>0.9</v>
      </c>
      <c r="G414" s="7">
        <v>241</v>
      </c>
      <c r="H414" s="7">
        <v>15</v>
      </c>
      <c r="I414" s="60">
        <v>0.94</v>
      </c>
      <c r="J414" s="7">
        <v>500</v>
      </c>
      <c r="K414" s="7">
        <v>49</v>
      </c>
      <c r="L414" s="60">
        <v>0.9</v>
      </c>
      <c r="M414" s="47">
        <v>7.3540000000000001</v>
      </c>
      <c r="N414" s="47">
        <v>7.5030000000000001</v>
      </c>
      <c r="O414" s="7">
        <v>2095.25</v>
      </c>
      <c r="P414" s="7">
        <v>1822.625</v>
      </c>
      <c r="Q414" s="52">
        <v>54.5</v>
      </c>
      <c r="R414" s="52">
        <v>12</v>
      </c>
      <c r="S414" s="52">
        <v>64.3</v>
      </c>
      <c r="T414" s="52">
        <v>18.3</v>
      </c>
      <c r="U414" s="52"/>
      <c r="V414" s="52">
        <v>7</v>
      </c>
      <c r="W414" s="52">
        <v>2.1</v>
      </c>
      <c r="X414" s="52"/>
      <c r="Y414" s="53">
        <v>2.2200000000000002</v>
      </c>
      <c r="Z414" s="46">
        <v>1435</v>
      </c>
      <c r="AA414" s="46">
        <v>2732</v>
      </c>
      <c r="AB414" s="8">
        <f t="shared" si="146"/>
        <v>0.81625336121900205</v>
      </c>
      <c r="AC414" s="8">
        <f t="shared" si="147"/>
        <v>0.42874215715566177</v>
      </c>
      <c r="AD414" s="46">
        <v>0</v>
      </c>
      <c r="AE414" s="55" t="s">
        <v>129</v>
      </c>
      <c r="AF414" s="77">
        <f t="shared" si="148"/>
        <v>0.8</v>
      </c>
      <c r="AG414" s="78">
        <f t="shared" si="149"/>
        <v>21.06</v>
      </c>
      <c r="AH414" s="79">
        <f t="shared" si="151"/>
        <v>0.43333333333333329</v>
      </c>
      <c r="AI414" s="80">
        <f t="shared" si="150"/>
        <v>26.027999999999999</v>
      </c>
      <c r="AJ414" s="79">
        <f t="shared" si="152"/>
        <v>0.51438735177865613</v>
      </c>
      <c r="AK414" s="106">
        <f t="shared" si="153"/>
        <v>347.04</v>
      </c>
    </row>
    <row r="415" spans="1:37" x14ac:dyDescent="0.2">
      <c r="A415" s="21" t="s">
        <v>31</v>
      </c>
      <c r="B415" s="7">
        <v>2145</v>
      </c>
      <c r="C415" s="7">
        <f>B415/30</f>
        <v>71.5</v>
      </c>
      <c r="D415" s="7">
        <v>189</v>
      </c>
      <c r="E415" s="7">
        <v>16</v>
      </c>
      <c r="F415" s="60">
        <v>0.91</v>
      </c>
      <c r="G415" s="7">
        <v>211</v>
      </c>
      <c r="H415" s="7">
        <v>15</v>
      </c>
      <c r="I415" s="60">
        <v>0.93</v>
      </c>
      <c r="J415" s="7">
        <v>390</v>
      </c>
      <c r="K415" s="7">
        <v>42</v>
      </c>
      <c r="L415" s="60">
        <v>0.89</v>
      </c>
      <c r="M415" s="47">
        <v>7.4139999999999997</v>
      </c>
      <c r="N415" s="47">
        <v>7.6079999999999997</v>
      </c>
      <c r="O415" s="7">
        <v>2255.125</v>
      </c>
      <c r="P415" s="7">
        <v>2229.25</v>
      </c>
      <c r="Q415" s="52">
        <v>46.5</v>
      </c>
      <c r="R415" s="52">
        <v>19.3</v>
      </c>
      <c r="S415" s="52">
        <v>55.3</v>
      </c>
      <c r="T415" s="52">
        <v>29.9</v>
      </c>
      <c r="U415" s="52"/>
      <c r="V415" s="52">
        <v>5.2</v>
      </c>
      <c r="W415" s="52">
        <v>3.6</v>
      </c>
      <c r="X415" s="52"/>
      <c r="Y415" s="53">
        <v>2.63</v>
      </c>
      <c r="Z415" s="46">
        <v>735</v>
      </c>
      <c r="AA415" s="46">
        <v>1824</v>
      </c>
      <c r="AB415" s="8">
        <f t="shared" si="146"/>
        <v>0.85034965034965038</v>
      </c>
      <c r="AC415" s="8">
        <f t="shared" si="147"/>
        <v>0.34265734265734266</v>
      </c>
      <c r="AD415" s="46">
        <v>0</v>
      </c>
      <c r="AE415" s="55" t="s">
        <v>129</v>
      </c>
      <c r="AF415" s="77">
        <f t="shared" si="148"/>
        <v>0.52962962962962967</v>
      </c>
      <c r="AG415" s="78">
        <f t="shared" si="149"/>
        <v>13.513500000000001</v>
      </c>
      <c r="AH415" s="79">
        <f t="shared" si="151"/>
        <v>0.27805555555555556</v>
      </c>
      <c r="AI415" s="80">
        <f t="shared" si="150"/>
        <v>15.086499999999999</v>
      </c>
      <c r="AJ415" s="79">
        <f t="shared" si="152"/>
        <v>0.29815217391304344</v>
      </c>
      <c r="AK415" s="106">
        <f t="shared" si="153"/>
        <v>201.15333333333334</v>
      </c>
    </row>
    <row r="416" spans="1:37" ht="13.5" thickBot="1" x14ac:dyDescent="0.25">
      <c r="A416" s="21" t="s">
        <v>32</v>
      </c>
      <c r="B416" s="7">
        <v>2670</v>
      </c>
      <c r="C416" s="7">
        <v>86</v>
      </c>
      <c r="D416" s="7">
        <v>171</v>
      </c>
      <c r="E416" s="7">
        <v>14</v>
      </c>
      <c r="F416" s="60">
        <v>0.92</v>
      </c>
      <c r="G416" s="7">
        <v>201</v>
      </c>
      <c r="H416" s="7">
        <v>16</v>
      </c>
      <c r="I416" s="60">
        <v>0.92</v>
      </c>
      <c r="J416" s="7">
        <v>394</v>
      </c>
      <c r="K416" s="7">
        <v>48</v>
      </c>
      <c r="L416" s="60">
        <v>0.88</v>
      </c>
      <c r="M416" s="47">
        <v>7.5490000000000004</v>
      </c>
      <c r="N416" s="47">
        <v>7.5910000000000002</v>
      </c>
      <c r="O416" s="7">
        <v>2121.7139999999999</v>
      </c>
      <c r="P416" s="7">
        <v>2133.4290000000001</v>
      </c>
      <c r="Q416" s="52">
        <v>41.4</v>
      </c>
      <c r="R416" s="52">
        <v>26.7</v>
      </c>
      <c r="S416" s="52">
        <v>53.3</v>
      </c>
      <c r="T416" s="52">
        <v>31.6</v>
      </c>
      <c r="U416" s="52"/>
      <c r="V416" s="52">
        <v>12.3</v>
      </c>
      <c r="W416" s="52">
        <v>2.2999999999999998</v>
      </c>
      <c r="X416" s="52"/>
      <c r="Y416" s="53">
        <v>2.56</v>
      </c>
      <c r="Z416" s="46">
        <v>1024</v>
      </c>
      <c r="AA416" s="46">
        <v>2417</v>
      </c>
      <c r="AB416" s="8">
        <f t="shared" si="146"/>
        <v>0.90524344569288384</v>
      </c>
      <c r="AC416" s="8">
        <f t="shared" si="147"/>
        <v>0.38352059925093634</v>
      </c>
      <c r="AD416" s="62">
        <v>0</v>
      </c>
      <c r="AE416" s="63" t="s">
        <v>129</v>
      </c>
      <c r="AF416" s="77">
        <f t="shared" si="148"/>
        <v>0.63703703703703707</v>
      </c>
      <c r="AG416" s="78">
        <f t="shared" si="149"/>
        <v>14.706</v>
      </c>
      <c r="AH416" s="79">
        <f t="shared" si="151"/>
        <v>0.30259259259259258</v>
      </c>
      <c r="AI416" s="80">
        <f t="shared" si="150"/>
        <v>17.286000000000001</v>
      </c>
      <c r="AJ416" s="79">
        <f t="shared" si="152"/>
        <v>0.34162055335968383</v>
      </c>
      <c r="AK416" s="106">
        <f t="shared" si="153"/>
        <v>230.48</v>
      </c>
    </row>
    <row r="417" spans="1:37" ht="13.5" thickTop="1" x14ac:dyDescent="0.2">
      <c r="A417" s="22" t="s">
        <v>130</v>
      </c>
      <c r="B417" s="54">
        <f>SUM(B405:B416)</f>
        <v>32688</v>
      </c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41"/>
      <c r="N417" s="41"/>
      <c r="O417" s="41"/>
      <c r="P417" s="41"/>
      <c r="Q417" s="51"/>
      <c r="R417" s="51"/>
      <c r="S417" s="51"/>
      <c r="T417" s="51"/>
      <c r="U417" s="51"/>
      <c r="V417" s="51"/>
      <c r="W417" s="51"/>
      <c r="X417" s="51"/>
      <c r="Y417" s="57"/>
      <c r="Z417" s="10">
        <f>SUM(Z405:Z416)</f>
        <v>10036</v>
      </c>
      <c r="AA417" s="10">
        <f>SUM(AA405:AA416)</f>
        <v>31336</v>
      </c>
      <c r="AB417" s="41"/>
      <c r="AC417" s="41"/>
      <c r="AD417" s="10">
        <f>SUM(AD405:AD416)</f>
        <v>180</v>
      </c>
      <c r="AE417" s="10"/>
      <c r="AF417" s="81"/>
      <c r="AG417" s="82"/>
      <c r="AH417" s="83"/>
      <c r="AI417" s="84"/>
      <c r="AJ417" s="83"/>
      <c r="AK417" s="107"/>
    </row>
    <row r="418" spans="1:37" ht="13.5" thickBot="1" x14ac:dyDescent="0.25">
      <c r="A418" s="23" t="s">
        <v>131</v>
      </c>
      <c r="B418" s="13">
        <f t="shared" ref="B418:W418" si="154">AVERAGE(B405:B416)</f>
        <v>2724</v>
      </c>
      <c r="C418" s="45">
        <f t="shared" si="154"/>
        <v>89.291666666666671</v>
      </c>
      <c r="D418" s="13">
        <f t="shared" si="154"/>
        <v>201.91666666666666</v>
      </c>
      <c r="E418" s="13">
        <f t="shared" si="154"/>
        <v>18.333333333333332</v>
      </c>
      <c r="F418" s="64">
        <f>AVERAGE(F405:F416)</f>
        <v>0.90499999999999992</v>
      </c>
      <c r="G418" s="13">
        <f>AVERAGE(G405:G416)</f>
        <v>276.16666666666669</v>
      </c>
      <c r="H418" s="13">
        <f>AVERAGE(H405:H416)</f>
        <v>15.75</v>
      </c>
      <c r="I418" s="64">
        <f>AVERAGE(I405:I416)</f>
        <v>0.93916666666666648</v>
      </c>
      <c r="J418" s="13">
        <f t="shared" si="154"/>
        <v>530.83333333333337</v>
      </c>
      <c r="K418" s="13">
        <f t="shared" si="154"/>
        <v>54.333333333333336</v>
      </c>
      <c r="L418" s="64">
        <f>AVERAGE(L405:L416)</f>
        <v>0.89250000000000018</v>
      </c>
      <c r="M418" s="42">
        <f t="shared" si="154"/>
        <v>7.3585833333333346</v>
      </c>
      <c r="N418" s="42">
        <f t="shared" si="154"/>
        <v>7.4688333333333325</v>
      </c>
      <c r="O418" s="42">
        <f t="shared" si="154"/>
        <v>2102.9123333333332</v>
      </c>
      <c r="P418" s="42">
        <f t="shared" si="154"/>
        <v>1887.1775833333334</v>
      </c>
      <c r="Q418" s="45">
        <f>AVERAGE(Q405:Q416)</f>
        <v>60.566666666666663</v>
      </c>
      <c r="R418" s="45">
        <f>AVERAGE(R405:R416)</f>
        <v>19.620666666666665</v>
      </c>
      <c r="S418" s="45">
        <f t="shared" si="154"/>
        <v>68.591666666666654</v>
      </c>
      <c r="T418" s="45">
        <f t="shared" si="154"/>
        <v>25.283333333333335</v>
      </c>
      <c r="U418" s="45"/>
      <c r="V418" s="45">
        <f t="shared" si="154"/>
        <v>7.9300833333333332</v>
      </c>
      <c r="W418" s="45">
        <f t="shared" si="154"/>
        <v>2.9241666666666664</v>
      </c>
      <c r="X418" s="45"/>
      <c r="Y418" s="58">
        <f t="shared" ref="Y418:AE418" si="155">AVERAGE(Y405:Y416)</f>
        <v>1.75</v>
      </c>
      <c r="Z418" s="13">
        <f t="shared" si="155"/>
        <v>836.33333333333337</v>
      </c>
      <c r="AA418" s="13">
        <f t="shared" si="155"/>
        <v>2611.3333333333335</v>
      </c>
      <c r="AB418" s="42">
        <f t="shared" si="155"/>
        <v>1.0015427275929947</v>
      </c>
      <c r="AC418" s="42">
        <f t="shared" si="155"/>
        <v>0.31548855318427449</v>
      </c>
      <c r="AD418" s="13">
        <f t="shared" si="155"/>
        <v>15</v>
      </c>
      <c r="AE418" s="42">
        <f t="shared" si="155"/>
        <v>1.915</v>
      </c>
      <c r="AF418" s="85">
        <f>C418/$C$2</f>
        <v>0.66141975308641976</v>
      </c>
      <c r="AG418" s="86">
        <f>(C418*D418)/1000</f>
        <v>18.029475694444447</v>
      </c>
      <c r="AH418" s="87">
        <f t="shared" si="151"/>
        <v>0.3709768661408322</v>
      </c>
      <c r="AI418" s="88">
        <f>(C418*G418)/1000</f>
        <v>24.659381944444448</v>
      </c>
      <c r="AJ418" s="87">
        <f t="shared" si="152"/>
        <v>0.48733956411945545</v>
      </c>
      <c r="AK418" s="108">
        <f>AVERAGE(AK405:AK416)</f>
        <v>319.75277777777774</v>
      </c>
    </row>
    <row r="419" spans="1:37" ht="13.5" thickTop="1" x14ac:dyDescent="0.2"/>
    <row r="420" spans="1:37" ht="13.5" thickBot="1" x14ac:dyDescent="0.25"/>
    <row r="421" spans="1:37" ht="13.5" thickTop="1" x14ac:dyDescent="0.2">
      <c r="A421" s="65" t="s">
        <v>5</v>
      </c>
      <c r="B421" s="25" t="s">
        <v>6</v>
      </c>
      <c r="C421" s="25" t="s">
        <v>6</v>
      </c>
      <c r="D421" s="25" t="s">
        <v>7</v>
      </c>
      <c r="E421" s="25" t="s">
        <v>8</v>
      </c>
      <c r="F421" s="48" t="s">
        <v>2</v>
      </c>
      <c r="G421" s="25" t="s">
        <v>9</v>
      </c>
      <c r="H421" s="25" t="s">
        <v>10</v>
      </c>
      <c r="I421" s="48" t="s">
        <v>3</v>
      </c>
      <c r="J421" s="25" t="s">
        <v>11</v>
      </c>
      <c r="K421" s="25" t="s">
        <v>12</v>
      </c>
      <c r="L421" s="48" t="s">
        <v>13</v>
      </c>
      <c r="M421" s="43" t="s">
        <v>55</v>
      </c>
      <c r="N421" s="43" t="s">
        <v>56</v>
      </c>
      <c r="O421" s="43" t="s">
        <v>57</v>
      </c>
      <c r="P421" s="43" t="s">
        <v>58</v>
      </c>
      <c r="Q421" s="43" t="s">
        <v>84</v>
      </c>
      <c r="R421" s="43" t="s">
        <v>85</v>
      </c>
      <c r="S421" s="43" t="s">
        <v>120</v>
      </c>
      <c r="T421" s="43" t="s">
        <v>121</v>
      </c>
      <c r="U421" s="43"/>
      <c r="V421" s="43" t="s">
        <v>88</v>
      </c>
      <c r="W421" s="43" t="s">
        <v>89</v>
      </c>
      <c r="X421" s="43"/>
      <c r="Y421" s="43" t="s">
        <v>113</v>
      </c>
      <c r="Z421" s="26" t="s">
        <v>91</v>
      </c>
      <c r="AA421" s="26" t="s">
        <v>103</v>
      </c>
      <c r="AB421" s="26" t="s">
        <v>14</v>
      </c>
      <c r="AC421" s="26" t="s">
        <v>91</v>
      </c>
      <c r="AD421" s="43" t="s">
        <v>132</v>
      </c>
      <c r="AE421" s="43" t="s">
        <v>90</v>
      </c>
      <c r="AF421" s="69" t="s">
        <v>92</v>
      </c>
      <c r="AG421" s="70" t="s">
        <v>93</v>
      </c>
      <c r="AH421" s="71" t="s">
        <v>94</v>
      </c>
      <c r="AI421" s="72" t="s">
        <v>92</v>
      </c>
      <c r="AJ421" s="71" t="s">
        <v>92</v>
      </c>
      <c r="AK421" s="69" t="s">
        <v>149</v>
      </c>
    </row>
    <row r="422" spans="1:37" ht="13.5" thickBot="1" x14ac:dyDescent="0.25">
      <c r="A422" s="56" t="s">
        <v>133</v>
      </c>
      <c r="B422" s="28" t="s">
        <v>16</v>
      </c>
      <c r="C422" s="29" t="s">
        <v>17</v>
      </c>
      <c r="D422" s="28" t="s">
        <v>41</v>
      </c>
      <c r="E422" s="28" t="s">
        <v>41</v>
      </c>
      <c r="F422" s="49" t="s">
        <v>60</v>
      </c>
      <c r="G422" s="28" t="s">
        <v>41</v>
      </c>
      <c r="H422" s="28" t="s">
        <v>41</v>
      </c>
      <c r="I422" s="49" t="s">
        <v>60</v>
      </c>
      <c r="J422" s="28" t="s">
        <v>41</v>
      </c>
      <c r="K422" s="28" t="s">
        <v>41</v>
      </c>
      <c r="L422" s="49" t="s">
        <v>60</v>
      </c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29" t="s">
        <v>49</v>
      </c>
      <c r="AA422" s="29" t="s">
        <v>49</v>
      </c>
      <c r="AB422" s="29" t="s">
        <v>20</v>
      </c>
      <c r="AC422" s="29" t="s">
        <v>20</v>
      </c>
      <c r="AD422" s="44" t="s">
        <v>96</v>
      </c>
      <c r="AE422" s="44" t="s">
        <v>60</v>
      </c>
      <c r="AF422" s="73" t="s">
        <v>6</v>
      </c>
      <c r="AG422" s="74" t="s">
        <v>97</v>
      </c>
      <c r="AH422" s="75" t="s">
        <v>98</v>
      </c>
      <c r="AI422" s="76" t="s">
        <v>99</v>
      </c>
      <c r="AJ422" s="75" t="s">
        <v>100</v>
      </c>
      <c r="AK422" s="73" t="s">
        <v>150</v>
      </c>
    </row>
    <row r="423" spans="1:37" ht="13.5" thickTop="1" x14ac:dyDescent="0.2">
      <c r="A423" s="21" t="s">
        <v>21</v>
      </c>
      <c r="B423" s="7">
        <v>2903</v>
      </c>
      <c r="C423" s="7">
        <v>94</v>
      </c>
      <c r="D423" s="7">
        <v>168</v>
      </c>
      <c r="E423" s="7">
        <v>25</v>
      </c>
      <c r="F423" s="60">
        <v>0.85</v>
      </c>
      <c r="G423" s="7">
        <v>162</v>
      </c>
      <c r="H423" s="7">
        <v>17</v>
      </c>
      <c r="I423" s="60">
        <v>0.9</v>
      </c>
      <c r="J423" s="7">
        <v>336</v>
      </c>
      <c r="K423" s="7">
        <v>58</v>
      </c>
      <c r="L423" s="60">
        <v>0.83</v>
      </c>
      <c r="M423" s="47">
        <v>7.4729999999999999</v>
      </c>
      <c r="N423" s="47">
        <v>7.4580000000000002</v>
      </c>
      <c r="O423" s="7">
        <v>1731.1110000000001</v>
      </c>
      <c r="P423" s="7">
        <v>1692.222</v>
      </c>
      <c r="Q423" s="52">
        <v>17.7</v>
      </c>
      <c r="R423" s="52">
        <v>20.5</v>
      </c>
      <c r="S423" s="52">
        <v>23.3</v>
      </c>
      <c r="T423" s="52">
        <v>25.7</v>
      </c>
      <c r="U423" s="52"/>
      <c r="V423" s="52">
        <v>2.9</v>
      </c>
      <c r="W423" s="52">
        <v>2</v>
      </c>
      <c r="X423" s="52"/>
      <c r="Y423" s="53">
        <v>2.2200000000000002</v>
      </c>
      <c r="Z423" s="62">
        <v>910</v>
      </c>
      <c r="AA423" s="46">
        <v>1091</v>
      </c>
      <c r="AB423" s="8">
        <f t="shared" ref="AB423:AB434" si="156">AA423/B423</f>
        <v>0.37581811918704788</v>
      </c>
      <c r="AC423" s="8">
        <f t="shared" ref="AC423:AC434" si="157">Z423/B423</f>
        <v>0.31346882535308301</v>
      </c>
      <c r="AD423" s="62">
        <v>0</v>
      </c>
      <c r="AE423" s="63" t="s">
        <v>129</v>
      </c>
      <c r="AF423" s="77">
        <f t="shared" ref="AF423:AF434" si="158">C423/$C$2</f>
        <v>0.6962962962962963</v>
      </c>
      <c r="AG423" s="78">
        <f t="shared" ref="AG423:AG434" si="159">(C423*D423)/1000</f>
        <v>15.792</v>
      </c>
      <c r="AH423" s="79">
        <f>(AG423)/$E$3</f>
        <v>0.32493827160493827</v>
      </c>
      <c r="AI423" s="80">
        <f t="shared" ref="AI423:AI434" si="160">(C423*G423)/1000</f>
        <v>15.228</v>
      </c>
      <c r="AJ423" s="79">
        <f>(AI423)/$G$3</f>
        <v>0.30094861660079048</v>
      </c>
      <c r="AK423" s="106">
        <f>(0.8*C423*G423)/60</f>
        <v>203.04</v>
      </c>
    </row>
    <row r="424" spans="1:37" x14ac:dyDescent="0.2">
      <c r="A424" s="21" t="s">
        <v>22</v>
      </c>
      <c r="B424" s="7">
        <v>2583</v>
      </c>
      <c r="C424" s="7">
        <v>89</v>
      </c>
      <c r="D424" s="7">
        <v>193</v>
      </c>
      <c r="E424" s="7">
        <v>16</v>
      </c>
      <c r="F424" s="60">
        <v>0.92</v>
      </c>
      <c r="G424" s="7">
        <v>220</v>
      </c>
      <c r="H424" s="7">
        <v>19</v>
      </c>
      <c r="I424" s="60">
        <v>0.91</v>
      </c>
      <c r="J424" s="7">
        <v>438</v>
      </c>
      <c r="K424" s="7">
        <v>60</v>
      </c>
      <c r="L424" s="60">
        <v>0.6</v>
      </c>
      <c r="M424" s="47">
        <v>7.5759999999999996</v>
      </c>
      <c r="N424" s="47">
        <v>7.484</v>
      </c>
      <c r="O424" s="7">
        <v>1908.25</v>
      </c>
      <c r="P424" s="7">
        <v>1902.875</v>
      </c>
      <c r="Q424" s="52">
        <v>52.1</v>
      </c>
      <c r="R424" s="52">
        <v>35</v>
      </c>
      <c r="S424" s="52">
        <v>60.2</v>
      </c>
      <c r="T424" s="52">
        <v>41.6</v>
      </c>
      <c r="U424" s="52"/>
      <c r="V424" s="52">
        <v>5.4</v>
      </c>
      <c r="W424" s="52">
        <v>3.8</v>
      </c>
      <c r="X424" s="52"/>
      <c r="Y424" s="53">
        <v>0.81</v>
      </c>
      <c r="Z424" s="46">
        <v>882</v>
      </c>
      <c r="AA424" s="46">
        <v>2221</v>
      </c>
      <c r="AB424" s="8">
        <f t="shared" si="156"/>
        <v>0.85985288424312811</v>
      </c>
      <c r="AC424" s="8">
        <f t="shared" si="157"/>
        <v>0.34146341463414637</v>
      </c>
      <c r="AD424" s="46">
        <v>22</v>
      </c>
      <c r="AE424" s="55">
        <v>2.0099999999999998</v>
      </c>
      <c r="AF424" s="77">
        <f t="shared" si="158"/>
        <v>0.65925925925925921</v>
      </c>
      <c r="AG424" s="78">
        <f t="shared" si="159"/>
        <v>17.177</v>
      </c>
      <c r="AH424" s="79">
        <f t="shared" ref="AH424:AH436" si="161">(AG424)/$E$3</f>
        <v>0.35343621399176955</v>
      </c>
      <c r="AI424" s="80">
        <f t="shared" si="160"/>
        <v>19.579999999999998</v>
      </c>
      <c r="AJ424" s="79">
        <f t="shared" ref="AJ424:AJ436" si="162">(AI424)/$G$3</f>
        <v>0.38695652173913037</v>
      </c>
      <c r="AK424" s="106">
        <f t="shared" ref="AK424:AK434" si="163">(0.8*C424*G424)/60</f>
        <v>261.06666666666666</v>
      </c>
    </row>
    <row r="425" spans="1:37" x14ac:dyDescent="0.2">
      <c r="A425" s="21" t="s">
        <v>37</v>
      </c>
      <c r="B425" s="7">
        <v>2004</v>
      </c>
      <c r="C425" s="7">
        <v>65</v>
      </c>
      <c r="D425" s="7">
        <v>163</v>
      </c>
      <c r="E425" s="7">
        <v>14</v>
      </c>
      <c r="F425" s="60">
        <v>0.91</v>
      </c>
      <c r="G425" s="7">
        <v>209</v>
      </c>
      <c r="H425" s="7">
        <v>14</v>
      </c>
      <c r="I425" s="60">
        <v>0.93</v>
      </c>
      <c r="J425" s="7">
        <v>431</v>
      </c>
      <c r="K425" s="7">
        <v>49</v>
      </c>
      <c r="L425" s="60">
        <v>0.89</v>
      </c>
      <c r="M425" s="47">
        <v>7.5259999999999998</v>
      </c>
      <c r="N425" s="47">
        <v>7.593</v>
      </c>
      <c r="O425" s="7">
        <v>1935.143</v>
      </c>
      <c r="P425" s="7">
        <v>1741.143</v>
      </c>
      <c r="Q425" s="52">
        <v>47.9</v>
      </c>
      <c r="R425" s="52">
        <v>23</v>
      </c>
      <c r="S425" s="52">
        <v>53.4</v>
      </c>
      <c r="T425" s="52">
        <v>29</v>
      </c>
      <c r="U425" s="52"/>
      <c r="V425" s="52">
        <v>6.2</v>
      </c>
      <c r="W425" s="52">
        <v>2.9</v>
      </c>
      <c r="X425" s="52"/>
      <c r="Y425" s="53">
        <v>0.77</v>
      </c>
      <c r="Z425" s="62">
        <v>675</v>
      </c>
      <c r="AA425" s="46">
        <v>2165</v>
      </c>
      <c r="AB425" s="8">
        <f t="shared" si="156"/>
        <v>1.0803393213572854</v>
      </c>
      <c r="AC425" s="8">
        <f t="shared" si="157"/>
        <v>0.33682634730538924</v>
      </c>
      <c r="AD425" s="46">
        <v>22</v>
      </c>
      <c r="AE425" s="55">
        <v>2.1</v>
      </c>
      <c r="AF425" s="77">
        <f t="shared" si="158"/>
        <v>0.48148148148148145</v>
      </c>
      <c r="AG425" s="78">
        <f t="shared" si="159"/>
        <v>10.595000000000001</v>
      </c>
      <c r="AH425" s="79">
        <f t="shared" si="161"/>
        <v>0.21800411522633745</v>
      </c>
      <c r="AI425" s="80">
        <f t="shared" si="160"/>
        <v>13.585000000000001</v>
      </c>
      <c r="AJ425" s="79">
        <f t="shared" si="162"/>
        <v>0.26847826086956522</v>
      </c>
      <c r="AK425" s="106">
        <f t="shared" si="163"/>
        <v>181.13333333333333</v>
      </c>
    </row>
    <row r="426" spans="1:37" x14ac:dyDescent="0.2">
      <c r="A426" s="21" t="s">
        <v>24</v>
      </c>
      <c r="B426" s="7">
        <v>2189</v>
      </c>
      <c r="C426" s="7">
        <v>73</v>
      </c>
      <c r="D426" s="7">
        <v>208</v>
      </c>
      <c r="E426" s="7">
        <v>11</v>
      </c>
      <c r="F426" s="60">
        <v>0.95</v>
      </c>
      <c r="G426" s="7">
        <v>227</v>
      </c>
      <c r="H426" s="7">
        <v>11</v>
      </c>
      <c r="I426" s="60">
        <v>0.95</v>
      </c>
      <c r="J426" s="7">
        <v>469</v>
      </c>
      <c r="K426" s="7">
        <v>34</v>
      </c>
      <c r="L426" s="60">
        <v>0.93</v>
      </c>
      <c r="M426" s="47">
        <v>7.3890000000000002</v>
      </c>
      <c r="N426" s="47">
        <v>7.5510000000000002</v>
      </c>
      <c r="O426" s="7">
        <v>1840.5709999999999</v>
      </c>
      <c r="P426" s="7">
        <v>1407.5709999999999</v>
      </c>
      <c r="Q426" s="52">
        <v>52.6</v>
      </c>
      <c r="R426" s="52">
        <v>7.8</v>
      </c>
      <c r="S426" s="52">
        <v>59.6</v>
      </c>
      <c r="T426" s="52">
        <v>15.1</v>
      </c>
      <c r="U426" s="52"/>
      <c r="V426" s="52">
        <v>7.4</v>
      </c>
      <c r="W426" s="52">
        <v>1.9</v>
      </c>
      <c r="X426" s="52"/>
      <c r="Y426" s="53">
        <v>1.01</v>
      </c>
      <c r="Z426" s="46">
        <v>718</v>
      </c>
      <c r="AA426" s="46">
        <v>2220</v>
      </c>
      <c r="AB426" s="8">
        <f t="shared" si="156"/>
        <v>1.0141617176793056</v>
      </c>
      <c r="AC426" s="8">
        <f t="shared" si="157"/>
        <v>0.32800365463682046</v>
      </c>
      <c r="AD426" s="46">
        <v>22</v>
      </c>
      <c r="AE426" s="55">
        <v>2.21</v>
      </c>
      <c r="AF426" s="77">
        <f t="shared" si="158"/>
        <v>0.54074074074074074</v>
      </c>
      <c r="AG426" s="78">
        <f t="shared" si="159"/>
        <v>15.183999999999999</v>
      </c>
      <c r="AH426" s="79">
        <f t="shared" si="161"/>
        <v>0.31242798353909462</v>
      </c>
      <c r="AI426" s="80">
        <f t="shared" si="160"/>
        <v>16.571000000000002</v>
      </c>
      <c r="AJ426" s="79">
        <f t="shared" si="162"/>
        <v>0.32749011857707511</v>
      </c>
      <c r="AK426" s="106">
        <f t="shared" si="163"/>
        <v>220.94666666666669</v>
      </c>
    </row>
    <row r="427" spans="1:37" x14ac:dyDescent="0.2">
      <c r="A427" s="21" t="s">
        <v>25</v>
      </c>
      <c r="B427" s="7">
        <v>2959</v>
      </c>
      <c r="C427" s="7">
        <v>95</v>
      </c>
      <c r="D427" s="7">
        <v>187</v>
      </c>
      <c r="E427" s="7">
        <v>9</v>
      </c>
      <c r="F427" s="60">
        <v>0.95</v>
      </c>
      <c r="G427" s="7">
        <v>230</v>
      </c>
      <c r="H427" s="7">
        <v>10</v>
      </c>
      <c r="I427" s="60">
        <v>0.95</v>
      </c>
      <c r="J427" s="7">
        <v>459</v>
      </c>
      <c r="K427" s="7">
        <v>34</v>
      </c>
      <c r="L427" s="60">
        <v>0.93</v>
      </c>
      <c r="M427" s="47">
        <v>7.37</v>
      </c>
      <c r="N427" s="47">
        <v>7.6050000000000004</v>
      </c>
      <c r="O427" s="7">
        <v>1881</v>
      </c>
      <c r="P427" s="7">
        <v>1619.125</v>
      </c>
      <c r="Q427" s="52">
        <v>53.2</v>
      </c>
      <c r="R427" s="52">
        <v>7.8</v>
      </c>
      <c r="S427" s="52">
        <v>67.400000000000006</v>
      </c>
      <c r="T427" s="52">
        <v>14.9</v>
      </c>
      <c r="U427" s="52"/>
      <c r="V427" s="52">
        <v>7.7</v>
      </c>
      <c r="W427" s="52">
        <v>2.2999999999999998</v>
      </c>
      <c r="X427" s="52"/>
      <c r="Y427" s="53">
        <v>0.96</v>
      </c>
      <c r="Z427" s="46">
        <v>898</v>
      </c>
      <c r="AA427" s="46">
        <v>2582</v>
      </c>
      <c r="AB427" s="8">
        <f t="shared" si="156"/>
        <v>0.87259209192294696</v>
      </c>
      <c r="AC427" s="8">
        <f t="shared" si="157"/>
        <v>0.30348090571138897</v>
      </c>
      <c r="AD427" s="46">
        <v>0</v>
      </c>
      <c r="AE427" s="61" t="s">
        <v>129</v>
      </c>
      <c r="AF427" s="77">
        <f t="shared" si="158"/>
        <v>0.70370370370370372</v>
      </c>
      <c r="AG427" s="78">
        <f t="shared" si="159"/>
        <v>17.765000000000001</v>
      </c>
      <c r="AH427" s="79">
        <f t="shared" si="161"/>
        <v>0.36553497942386831</v>
      </c>
      <c r="AI427" s="80">
        <f t="shared" si="160"/>
        <v>21.85</v>
      </c>
      <c r="AJ427" s="79">
        <f t="shared" si="162"/>
        <v>0.43181818181818182</v>
      </c>
      <c r="AK427" s="106">
        <f t="shared" si="163"/>
        <v>291.33333333333331</v>
      </c>
    </row>
    <row r="428" spans="1:37" x14ac:dyDescent="0.2">
      <c r="A428" s="21" t="s">
        <v>26</v>
      </c>
      <c r="B428" s="7">
        <v>3162</v>
      </c>
      <c r="C428" s="7">
        <v>105</v>
      </c>
      <c r="D428" s="7">
        <v>189</v>
      </c>
      <c r="E428" s="7">
        <v>12</v>
      </c>
      <c r="F428" s="60">
        <v>0.94</v>
      </c>
      <c r="G428" s="7">
        <v>216</v>
      </c>
      <c r="H428" s="7">
        <v>10</v>
      </c>
      <c r="I428" s="60">
        <v>0.95</v>
      </c>
      <c r="J428" s="7">
        <v>416</v>
      </c>
      <c r="K428" s="7">
        <v>31</v>
      </c>
      <c r="L428" s="60">
        <v>0.93</v>
      </c>
      <c r="M428" s="47">
        <v>7.2439999999999998</v>
      </c>
      <c r="N428" s="47">
        <v>7.5590000000000002</v>
      </c>
      <c r="O428" s="7">
        <v>1931</v>
      </c>
      <c r="P428" s="7">
        <v>1782</v>
      </c>
      <c r="Q428" s="52">
        <v>36.799999999999997</v>
      </c>
      <c r="R428" s="52">
        <v>11.4</v>
      </c>
      <c r="S428" s="52">
        <v>43.7</v>
      </c>
      <c r="T428" s="52">
        <v>15</v>
      </c>
      <c r="U428" s="52"/>
      <c r="V428" s="52">
        <v>4.8</v>
      </c>
      <c r="W428" s="52">
        <v>3.7</v>
      </c>
      <c r="X428" s="52"/>
      <c r="Y428" s="53">
        <v>1.25</v>
      </c>
      <c r="Z428" s="46">
        <v>954</v>
      </c>
      <c r="AA428" s="46">
        <v>2646</v>
      </c>
      <c r="AB428" s="8">
        <f t="shared" si="156"/>
        <v>0.8368121442125237</v>
      </c>
      <c r="AC428" s="8">
        <f t="shared" si="157"/>
        <v>0.301707779886148</v>
      </c>
      <c r="AD428" s="46">
        <v>0</v>
      </c>
      <c r="AE428" s="55" t="s">
        <v>129</v>
      </c>
      <c r="AF428" s="77">
        <f t="shared" si="158"/>
        <v>0.77777777777777779</v>
      </c>
      <c r="AG428" s="78">
        <f t="shared" si="159"/>
        <v>19.844999999999999</v>
      </c>
      <c r="AH428" s="79">
        <f t="shared" si="161"/>
        <v>0.40833333333333327</v>
      </c>
      <c r="AI428" s="80">
        <f t="shared" si="160"/>
        <v>22.68</v>
      </c>
      <c r="AJ428" s="79">
        <f t="shared" si="162"/>
        <v>0.44822134387351775</v>
      </c>
      <c r="AK428" s="106">
        <f t="shared" si="163"/>
        <v>302.39999999999998</v>
      </c>
    </row>
    <row r="429" spans="1:37" x14ac:dyDescent="0.2">
      <c r="A429" s="21" t="s">
        <v>27</v>
      </c>
      <c r="B429" s="7">
        <v>3732</v>
      </c>
      <c r="C429" s="7">
        <v>120</v>
      </c>
      <c r="D429" s="7">
        <v>177</v>
      </c>
      <c r="E429" s="7">
        <v>14</v>
      </c>
      <c r="F429" s="60">
        <v>0.92</v>
      </c>
      <c r="G429" s="7">
        <v>184</v>
      </c>
      <c r="H429" s="7">
        <v>14</v>
      </c>
      <c r="I429" s="60">
        <v>0.92</v>
      </c>
      <c r="J429" s="7">
        <v>363</v>
      </c>
      <c r="K429" s="7">
        <v>43</v>
      </c>
      <c r="L429" s="60">
        <v>0.88</v>
      </c>
      <c r="M429" s="47">
        <v>7.3680000000000003</v>
      </c>
      <c r="N429" s="47">
        <v>7.5359999999999996</v>
      </c>
      <c r="O429" s="7">
        <v>2199.8000000000002</v>
      </c>
      <c r="P429" s="7">
        <v>2154.1999999999998</v>
      </c>
      <c r="Q429" s="52">
        <v>46.9</v>
      </c>
      <c r="R429" s="52">
        <v>13.4</v>
      </c>
      <c r="S429" s="52">
        <v>52</v>
      </c>
      <c r="T429" s="52">
        <v>18.100000000000001</v>
      </c>
      <c r="U429" s="52"/>
      <c r="V429" s="52">
        <v>6.6</v>
      </c>
      <c r="W429" s="52">
        <v>2.6</v>
      </c>
      <c r="X429" s="52"/>
      <c r="Y429" s="53">
        <v>1.36</v>
      </c>
      <c r="Z429" s="46">
        <v>1047</v>
      </c>
      <c r="AA429" s="46">
        <v>2760</v>
      </c>
      <c r="AB429" s="8">
        <f t="shared" si="156"/>
        <v>0.73954983922829587</v>
      </c>
      <c r="AC429" s="8">
        <f t="shared" si="157"/>
        <v>0.28054662379421219</v>
      </c>
      <c r="AD429" s="46">
        <v>22</v>
      </c>
      <c r="AE429" s="55">
        <v>1.44</v>
      </c>
      <c r="AF429" s="77">
        <f t="shared" si="158"/>
        <v>0.88888888888888884</v>
      </c>
      <c r="AG429" s="78">
        <f t="shared" si="159"/>
        <v>21.24</v>
      </c>
      <c r="AH429" s="79">
        <f t="shared" si="161"/>
        <v>0.437037037037037</v>
      </c>
      <c r="AI429" s="80">
        <f t="shared" si="160"/>
        <v>22.08</v>
      </c>
      <c r="AJ429" s="79">
        <f t="shared" si="162"/>
        <v>0.43636363636363634</v>
      </c>
      <c r="AK429" s="106">
        <f t="shared" si="163"/>
        <v>294.39999999999998</v>
      </c>
    </row>
    <row r="430" spans="1:37" x14ac:dyDescent="0.2">
      <c r="A430" s="21" t="s">
        <v>28</v>
      </c>
      <c r="B430" s="7">
        <v>4327</v>
      </c>
      <c r="C430" s="7">
        <v>140</v>
      </c>
      <c r="D430" s="7">
        <v>163</v>
      </c>
      <c r="E430" s="7">
        <v>13</v>
      </c>
      <c r="F430" s="60">
        <v>0.92</v>
      </c>
      <c r="G430" s="7">
        <v>223</v>
      </c>
      <c r="H430" s="7">
        <v>12</v>
      </c>
      <c r="I430" s="60">
        <v>0.95</v>
      </c>
      <c r="J430" s="7">
        <v>460</v>
      </c>
      <c r="K430" s="7">
        <v>39</v>
      </c>
      <c r="L430" s="60">
        <v>0.92</v>
      </c>
      <c r="M430" s="47">
        <v>7.1559999999999997</v>
      </c>
      <c r="N430" s="47">
        <v>7.4210000000000003</v>
      </c>
      <c r="O430" s="7">
        <v>2234.143</v>
      </c>
      <c r="P430" s="7">
        <v>2056.143</v>
      </c>
      <c r="Q430" s="52">
        <v>38.9</v>
      </c>
      <c r="R430" s="52">
        <v>11.5</v>
      </c>
      <c r="S430" s="52">
        <v>47.7</v>
      </c>
      <c r="T430" s="52">
        <v>15.2</v>
      </c>
      <c r="U430" s="52"/>
      <c r="V430" s="52">
        <v>6</v>
      </c>
      <c r="W430" s="52">
        <v>2.6</v>
      </c>
      <c r="X430" s="52"/>
      <c r="Y430" s="53">
        <v>1.33</v>
      </c>
      <c r="Z430" s="46">
        <v>1312</v>
      </c>
      <c r="AA430" s="46">
        <v>3162</v>
      </c>
      <c r="AB430" s="8">
        <f t="shared" si="156"/>
        <v>0.73076034203836371</v>
      </c>
      <c r="AC430" s="8">
        <f t="shared" si="157"/>
        <v>0.30321238733533629</v>
      </c>
      <c r="AD430" s="46">
        <v>0</v>
      </c>
      <c r="AE430" s="55" t="s">
        <v>129</v>
      </c>
      <c r="AF430" s="77">
        <f t="shared" si="158"/>
        <v>1.037037037037037</v>
      </c>
      <c r="AG430" s="78">
        <f t="shared" si="159"/>
        <v>22.82</v>
      </c>
      <c r="AH430" s="79">
        <f t="shared" si="161"/>
        <v>0.46954732510288066</v>
      </c>
      <c r="AI430" s="80">
        <f t="shared" si="160"/>
        <v>31.22</v>
      </c>
      <c r="AJ430" s="79">
        <f t="shared" si="162"/>
        <v>0.61699604743083003</v>
      </c>
      <c r="AK430" s="106">
        <f t="shared" si="163"/>
        <v>416.26666666666665</v>
      </c>
    </row>
    <row r="431" spans="1:37" x14ac:dyDescent="0.2">
      <c r="A431" s="21" t="s">
        <v>29</v>
      </c>
      <c r="B431" s="7">
        <v>2738</v>
      </c>
      <c r="C431" s="7">
        <v>91</v>
      </c>
      <c r="D431" s="7">
        <v>117</v>
      </c>
      <c r="E431" s="7">
        <v>15</v>
      </c>
      <c r="F431" s="60">
        <v>0.87</v>
      </c>
      <c r="G431" s="7">
        <v>221</v>
      </c>
      <c r="H431" s="7">
        <v>14</v>
      </c>
      <c r="I431" s="60">
        <v>0.94</v>
      </c>
      <c r="J431" s="7">
        <v>451</v>
      </c>
      <c r="K431" s="7">
        <v>42</v>
      </c>
      <c r="L431" s="60">
        <v>0.91</v>
      </c>
      <c r="M431" s="47">
        <v>7.4660000000000002</v>
      </c>
      <c r="N431" s="47">
        <v>7.4989999999999997</v>
      </c>
      <c r="O431" s="7">
        <v>2319.2860000000001</v>
      </c>
      <c r="P431" s="7">
        <v>2291.7139999999999</v>
      </c>
      <c r="Q431" s="52">
        <v>52.8</v>
      </c>
      <c r="R431" s="52">
        <v>6.8</v>
      </c>
      <c r="S431" s="52">
        <v>69.5</v>
      </c>
      <c r="T431" s="52">
        <v>18.5</v>
      </c>
      <c r="U431" s="52"/>
      <c r="V431" s="52">
        <v>7.1</v>
      </c>
      <c r="W431" s="52">
        <v>5.2</v>
      </c>
      <c r="X431" s="52"/>
      <c r="Y431" s="53">
        <v>1.45</v>
      </c>
      <c r="Z431" s="46">
        <v>930</v>
      </c>
      <c r="AA431" s="46">
        <v>2110</v>
      </c>
      <c r="AB431" s="8">
        <f t="shared" si="156"/>
        <v>0.7706355003652301</v>
      </c>
      <c r="AC431" s="8">
        <f t="shared" si="157"/>
        <v>0.33966398831263694</v>
      </c>
      <c r="AD431" s="46">
        <v>0</v>
      </c>
      <c r="AE431" s="55" t="s">
        <v>129</v>
      </c>
      <c r="AF431" s="77">
        <f t="shared" si="158"/>
        <v>0.67407407407407405</v>
      </c>
      <c r="AG431" s="78">
        <f t="shared" si="159"/>
        <v>10.647</v>
      </c>
      <c r="AH431" s="79">
        <f t="shared" si="161"/>
        <v>0.21907407407407406</v>
      </c>
      <c r="AI431" s="80">
        <f t="shared" si="160"/>
        <v>20.111000000000001</v>
      </c>
      <c r="AJ431" s="79">
        <f t="shared" si="162"/>
        <v>0.39745059288537549</v>
      </c>
      <c r="AK431" s="106">
        <f t="shared" si="163"/>
        <v>268.14666666666665</v>
      </c>
    </row>
    <row r="432" spans="1:37" x14ac:dyDescent="0.2">
      <c r="A432" s="21" t="s">
        <v>30</v>
      </c>
      <c r="B432" s="7">
        <v>3455</v>
      </c>
      <c r="C432" s="7">
        <v>111</v>
      </c>
      <c r="D432" s="7">
        <v>188</v>
      </c>
      <c r="E432" s="7">
        <v>16</v>
      </c>
      <c r="F432" s="60">
        <v>0.92</v>
      </c>
      <c r="G432" s="7">
        <v>151</v>
      </c>
      <c r="H432" s="7">
        <v>11</v>
      </c>
      <c r="I432" s="60">
        <v>0.93</v>
      </c>
      <c r="J432" s="7">
        <v>340</v>
      </c>
      <c r="K432" s="7">
        <v>43</v>
      </c>
      <c r="L432" s="60">
        <v>0.87</v>
      </c>
      <c r="M432" s="47">
        <v>7.37</v>
      </c>
      <c r="N432" s="47">
        <v>7.52</v>
      </c>
      <c r="O432" s="7">
        <v>2296</v>
      </c>
      <c r="P432" s="7">
        <v>2228</v>
      </c>
      <c r="Q432" s="52">
        <v>36.200000000000003</v>
      </c>
      <c r="R432" s="52">
        <v>9</v>
      </c>
      <c r="S432" s="52">
        <v>43.4</v>
      </c>
      <c r="T432" s="52">
        <v>13.5</v>
      </c>
      <c r="U432" s="52"/>
      <c r="V432" s="52">
        <v>5.0999999999999996</v>
      </c>
      <c r="W432" s="52">
        <v>1.8</v>
      </c>
      <c r="X432" s="52"/>
      <c r="Y432" s="53">
        <v>4.8899999999999997</v>
      </c>
      <c r="Z432" s="46">
        <v>1056</v>
      </c>
      <c r="AA432" s="46">
        <v>2235</v>
      </c>
      <c r="AB432" s="8">
        <f t="shared" si="156"/>
        <v>0.64688856729377708</v>
      </c>
      <c r="AC432" s="8">
        <f t="shared" si="157"/>
        <v>0.30564399421128796</v>
      </c>
      <c r="AD432" s="46">
        <v>22</v>
      </c>
      <c r="AE432" s="55">
        <v>2.09</v>
      </c>
      <c r="AF432" s="77">
        <f t="shared" si="158"/>
        <v>0.82222222222222219</v>
      </c>
      <c r="AG432" s="78">
        <f t="shared" si="159"/>
        <v>20.867999999999999</v>
      </c>
      <c r="AH432" s="79">
        <f t="shared" si="161"/>
        <v>0.42938271604938266</v>
      </c>
      <c r="AI432" s="80">
        <f t="shared" si="160"/>
        <v>16.760999999999999</v>
      </c>
      <c r="AJ432" s="79">
        <f t="shared" si="162"/>
        <v>0.33124505928853754</v>
      </c>
      <c r="AK432" s="106">
        <f t="shared" si="163"/>
        <v>223.48000000000002</v>
      </c>
    </row>
    <row r="433" spans="1:37" x14ac:dyDescent="0.2">
      <c r="A433" s="21" t="s">
        <v>31</v>
      </c>
      <c r="B433" s="7">
        <v>2736</v>
      </c>
      <c r="C433" s="7">
        <v>91</v>
      </c>
      <c r="D433" s="7">
        <v>159</v>
      </c>
      <c r="E433" s="7">
        <v>8</v>
      </c>
      <c r="F433" s="60">
        <v>0.95</v>
      </c>
      <c r="G433" s="7">
        <v>234</v>
      </c>
      <c r="H433" s="7">
        <v>11</v>
      </c>
      <c r="I433" s="60">
        <v>0.95</v>
      </c>
      <c r="J433" s="7">
        <v>443</v>
      </c>
      <c r="K433" s="7">
        <v>32</v>
      </c>
      <c r="L433" s="60">
        <v>0.93</v>
      </c>
      <c r="M433" s="47">
        <v>7.4489999999999998</v>
      </c>
      <c r="N433" s="47">
        <v>7.5110000000000001</v>
      </c>
      <c r="O433" s="7">
        <v>2751.4290000000001</v>
      </c>
      <c r="P433" s="7">
        <v>2356</v>
      </c>
      <c r="Q433" s="52">
        <v>58.7</v>
      </c>
      <c r="R433" s="52">
        <v>14.7</v>
      </c>
      <c r="S433" s="52">
        <v>66.400000000000006</v>
      </c>
      <c r="T433" s="52">
        <v>21.9</v>
      </c>
      <c r="U433" s="52"/>
      <c r="V433" s="52">
        <v>6.5</v>
      </c>
      <c r="W433" s="52">
        <v>2.2000000000000002</v>
      </c>
      <c r="X433" s="52"/>
      <c r="Y433" s="53">
        <v>3.56</v>
      </c>
      <c r="Z433" s="46">
        <v>936</v>
      </c>
      <c r="AA433" s="46">
        <v>2197</v>
      </c>
      <c r="AB433" s="8">
        <f t="shared" si="156"/>
        <v>0.80299707602339176</v>
      </c>
      <c r="AC433" s="8">
        <f t="shared" si="157"/>
        <v>0.34210526315789475</v>
      </c>
      <c r="AD433" s="46">
        <v>0</v>
      </c>
      <c r="AE433" s="55" t="s">
        <v>129</v>
      </c>
      <c r="AF433" s="77">
        <f t="shared" si="158"/>
        <v>0.67407407407407405</v>
      </c>
      <c r="AG433" s="78">
        <f t="shared" si="159"/>
        <v>14.468999999999999</v>
      </c>
      <c r="AH433" s="79">
        <f t="shared" si="161"/>
        <v>0.29771604938271601</v>
      </c>
      <c r="AI433" s="80">
        <f t="shared" si="160"/>
        <v>21.294</v>
      </c>
      <c r="AJ433" s="79">
        <f t="shared" si="162"/>
        <v>0.4208300395256917</v>
      </c>
      <c r="AK433" s="106">
        <f t="shared" si="163"/>
        <v>283.92</v>
      </c>
    </row>
    <row r="434" spans="1:37" ht="13.5" thickBot="1" x14ac:dyDescent="0.25">
      <c r="A434" s="21" t="s">
        <v>32</v>
      </c>
      <c r="B434" s="7">
        <v>2416</v>
      </c>
      <c r="C434" s="7">
        <v>78</v>
      </c>
      <c r="D434" s="7">
        <v>210</v>
      </c>
      <c r="E434" s="7">
        <v>19</v>
      </c>
      <c r="F434" s="60">
        <v>0.91</v>
      </c>
      <c r="G434" s="7">
        <v>206</v>
      </c>
      <c r="H434" s="7">
        <v>16</v>
      </c>
      <c r="I434" s="60">
        <v>0.92</v>
      </c>
      <c r="J434" s="7">
        <v>433</v>
      </c>
      <c r="K434" s="7">
        <v>54</v>
      </c>
      <c r="L434" s="60">
        <v>0.87</v>
      </c>
      <c r="M434" s="47">
        <v>7.4059999999999997</v>
      </c>
      <c r="N434" s="47">
        <v>7.5289999999999999</v>
      </c>
      <c r="O434" s="7">
        <v>2506.2860000000001</v>
      </c>
      <c r="P434" s="7">
        <v>2467.5709999999999</v>
      </c>
      <c r="Q434" s="52">
        <v>53.3</v>
      </c>
      <c r="R434" s="52">
        <v>32.6</v>
      </c>
      <c r="S434" s="52">
        <v>62.5</v>
      </c>
      <c r="T434" s="52">
        <v>38.6</v>
      </c>
      <c r="U434" s="52"/>
      <c r="V434" s="52">
        <v>6.1</v>
      </c>
      <c r="W434" s="52">
        <v>4.3</v>
      </c>
      <c r="X434" s="52"/>
      <c r="Y434" s="53">
        <v>3.85</v>
      </c>
      <c r="Z434" s="46">
        <v>869</v>
      </c>
      <c r="AA434" s="46">
        <v>1943</v>
      </c>
      <c r="AB434" s="8">
        <f t="shared" si="156"/>
        <v>0.80422185430463577</v>
      </c>
      <c r="AC434" s="8">
        <f t="shared" si="157"/>
        <v>0.35968543046357615</v>
      </c>
      <c r="AD434" s="62">
        <v>22</v>
      </c>
      <c r="AE434" s="63">
        <v>2.0299999999999998</v>
      </c>
      <c r="AF434" s="77">
        <f t="shared" si="158"/>
        <v>0.57777777777777772</v>
      </c>
      <c r="AG434" s="78">
        <f t="shared" si="159"/>
        <v>16.38</v>
      </c>
      <c r="AH434" s="79">
        <f t="shared" si="161"/>
        <v>0.33703703703703702</v>
      </c>
      <c r="AI434" s="80">
        <f t="shared" si="160"/>
        <v>16.068000000000001</v>
      </c>
      <c r="AJ434" s="79">
        <f t="shared" si="162"/>
        <v>0.31754940711462454</v>
      </c>
      <c r="AK434" s="106">
        <f t="shared" si="163"/>
        <v>214.24000000000004</v>
      </c>
    </row>
    <row r="435" spans="1:37" ht="13.5" thickTop="1" x14ac:dyDescent="0.2">
      <c r="A435" s="22" t="s">
        <v>134</v>
      </c>
      <c r="B435" s="54">
        <f>SUM(B423:B434)</f>
        <v>35204</v>
      </c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41"/>
      <c r="N435" s="41"/>
      <c r="O435" s="41"/>
      <c r="P435" s="41"/>
      <c r="Q435" s="51"/>
      <c r="R435" s="51"/>
      <c r="S435" s="51"/>
      <c r="T435" s="51"/>
      <c r="U435" s="51"/>
      <c r="V435" s="51"/>
      <c r="W435" s="51"/>
      <c r="X435" s="51"/>
      <c r="Y435" s="57"/>
      <c r="Z435" s="10">
        <f>SUM(Z423:Z434)</f>
        <v>11187</v>
      </c>
      <c r="AA435" s="10">
        <f>SUM(AA423:AA434)</f>
        <v>27332</v>
      </c>
      <c r="AB435" s="41"/>
      <c r="AC435" s="41"/>
      <c r="AD435" s="10">
        <f>SUM(AD423:AD434)</f>
        <v>132</v>
      </c>
      <c r="AE435" s="10"/>
      <c r="AF435" s="81"/>
      <c r="AG435" s="82"/>
      <c r="AH435" s="83"/>
      <c r="AI435" s="84"/>
      <c r="AJ435" s="83"/>
      <c r="AK435" s="107"/>
    </row>
    <row r="436" spans="1:37" ht="13.5" thickBot="1" x14ac:dyDescent="0.25">
      <c r="A436" s="23" t="s">
        <v>135</v>
      </c>
      <c r="B436" s="13">
        <f t="shared" ref="B436:W436" si="164">AVERAGE(B423:B434)</f>
        <v>2933.6666666666665</v>
      </c>
      <c r="C436" s="45">
        <f t="shared" si="164"/>
        <v>96</v>
      </c>
      <c r="D436" s="13">
        <f t="shared" si="164"/>
        <v>176.83333333333334</v>
      </c>
      <c r="E436" s="13">
        <f t="shared" si="164"/>
        <v>14.333333333333334</v>
      </c>
      <c r="F436" s="64">
        <f>AVERAGE(F423:F434)</f>
        <v>0.91749999999999987</v>
      </c>
      <c r="G436" s="13">
        <f>AVERAGE(G423:G434)</f>
        <v>206.91666666666666</v>
      </c>
      <c r="H436" s="13">
        <f>AVERAGE(H423:H434)</f>
        <v>13.25</v>
      </c>
      <c r="I436" s="64">
        <f>AVERAGE(I423:I434)</f>
        <v>0.93333333333333324</v>
      </c>
      <c r="J436" s="13">
        <f t="shared" si="164"/>
        <v>419.91666666666669</v>
      </c>
      <c r="K436" s="13">
        <f t="shared" si="164"/>
        <v>43.25</v>
      </c>
      <c r="L436" s="64">
        <f>AVERAGE(L423:L434)</f>
        <v>0.87416666666666654</v>
      </c>
      <c r="M436" s="42">
        <f t="shared" si="164"/>
        <v>7.3994166666666672</v>
      </c>
      <c r="N436" s="42">
        <f t="shared" si="164"/>
        <v>7.5221666666666662</v>
      </c>
      <c r="O436" s="42">
        <f t="shared" si="164"/>
        <v>2127.8349166666667</v>
      </c>
      <c r="P436" s="42">
        <f t="shared" si="164"/>
        <v>1974.8803333333333</v>
      </c>
      <c r="Q436" s="45">
        <f>AVERAGE(Q423:Q434)</f>
        <v>45.591666666666661</v>
      </c>
      <c r="R436" s="45">
        <f>AVERAGE(R423:R434)</f>
        <v>16.125</v>
      </c>
      <c r="S436" s="45">
        <f t="shared" si="164"/>
        <v>54.091666666666661</v>
      </c>
      <c r="T436" s="45">
        <f t="shared" si="164"/>
        <v>22.258333333333336</v>
      </c>
      <c r="U436" s="45"/>
      <c r="V436" s="45">
        <f t="shared" si="164"/>
        <v>5.9833333333333334</v>
      </c>
      <c r="W436" s="45">
        <f t="shared" si="164"/>
        <v>2.9416666666666664</v>
      </c>
      <c r="X436" s="45"/>
      <c r="Y436" s="58">
        <f t="shared" ref="Y436:AE436" si="165">AVERAGE(Y423:Y434)</f>
        <v>1.9550000000000001</v>
      </c>
      <c r="Z436" s="13">
        <f t="shared" si="165"/>
        <v>932.25</v>
      </c>
      <c r="AA436" s="13">
        <f t="shared" si="165"/>
        <v>2277.6666666666665</v>
      </c>
      <c r="AB436" s="42">
        <f t="shared" si="165"/>
        <v>0.79455245482132764</v>
      </c>
      <c r="AC436" s="42">
        <f t="shared" si="165"/>
        <v>0.32131738456682668</v>
      </c>
      <c r="AD436" s="13">
        <f t="shared" si="165"/>
        <v>11</v>
      </c>
      <c r="AE436" s="42">
        <f t="shared" si="165"/>
        <v>1.9799999999999998</v>
      </c>
      <c r="AF436" s="85">
        <f>C436/$C$2</f>
        <v>0.71111111111111114</v>
      </c>
      <c r="AG436" s="86">
        <f>(C436*D436)/1000</f>
        <v>16.975999999999999</v>
      </c>
      <c r="AH436" s="87">
        <f t="shared" si="161"/>
        <v>0.34930041152263369</v>
      </c>
      <c r="AI436" s="88">
        <f>(C436*G436)/1000</f>
        <v>19.864000000000001</v>
      </c>
      <c r="AJ436" s="87">
        <f t="shared" si="162"/>
        <v>0.39256916996047431</v>
      </c>
      <c r="AK436" s="108">
        <f>AVERAGE(AK423:AK434)</f>
        <v>263.36444444444447</v>
      </c>
    </row>
    <row r="437" spans="1:37" ht="13.5" thickTop="1" x14ac:dyDescent="0.2"/>
    <row r="438" spans="1:37" ht="13.5" thickBot="1" x14ac:dyDescent="0.25"/>
    <row r="439" spans="1:37" ht="13.5" thickTop="1" x14ac:dyDescent="0.2">
      <c r="A439" s="65" t="s">
        <v>5</v>
      </c>
      <c r="B439" s="25" t="s">
        <v>6</v>
      </c>
      <c r="C439" s="25" t="s">
        <v>6</v>
      </c>
      <c r="D439" s="25" t="s">
        <v>7</v>
      </c>
      <c r="E439" s="25" t="s">
        <v>8</v>
      </c>
      <c r="F439" s="48" t="s">
        <v>2</v>
      </c>
      <c r="G439" s="25" t="s">
        <v>9</v>
      </c>
      <c r="H439" s="25" t="s">
        <v>10</v>
      </c>
      <c r="I439" s="48" t="s">
        <v>3</v>
      </c>
      <c r="J439" s="25" t="s">
        <v>11</v>
      </c>
      <c r="K439" s="25" t="s">
        <v>12</v>
      </c>
      <c r="L439" s="48" t="s">
        <v>13</v>
      </c>
      <c r="M439" s="43" t="s">
        <v>55</v>
      </c>
      <c r="N439" s="43" t="s">
        <v>56</v>
      </c>
      <c r="O439" s="43" t="s">
        <v>57</v>
      </c>
      <c r="P439" s="43" t="s">
        <v>58</v>
      </c>
      <c r="Q439" s="43" t="s">
        <v>84</v>
      </c>
      <c r="R439" s="43" t="s">
        <v>85</v>
      </c>
      <c r="S439" s="43" t="s">
        <v>120</v>
      </c>
      <c r="T439" s="43" t="s">
        <v>121</v>
      </c>
      <c r="U439" s="43" t="s">
        <v>136</v>
      </c>
      <c r="V439" s="43" t="s">
        <v>137</v>
      </c>
      <c r="W439" s="43" t="s">
        <v>138</v>
      </c>
      <c r="X439" s="43" t="s">
        <v>139</v>
      </c>
      <c r="Y439" s="43" t="s">
        <v>113</v>
      </c>
      <c r="Z439" s="26" t="s">
        <v>91</v>
      </c>
      <c r="AA439" s="26" t="s">
        <v>103</v>
      </c>
      <c r="AB439" s="26" t="s">
        <v>14</v>
      </c>
      <c r="AC439" s="26" t="s">
        <v>91</v>
      </c>
      <c r="AD439" s="43" t="s">
        <v>132</v>
      </c>
      <c r="AE439" s="43" t="s">
        <v>90</v>
      </c>
      <c r="AF439" s="69" t="s">
        <v>92</v>
      </c>
      <c r="AG439" s="70" t="s">
        <v>93</v>
      </c>
      <c r="AH439" s="71" t="s">
        <v>94</v>
      </c>
      <c r="AI439" s="72" t="s">
        <v>92</v>
      </c>
      <c r="AJ439" s="71" t="s">
        <v>92</v>
      </c>
      <c r="AK439" s="69" t="s">
        <v>149</v>
      </c>
    </row>
    <row r="440" spans="1:37" ht="13.5" thickBot="1" x14ac:dyDescent="0.25">
      <c r="A440" s="56" t="s">
        <v>140</v>
      </c>
      <c r="B440" s="28" t="s">
        <v>16</v>
      </c>
      <c r="C440" s="29" t="s">
        <v>17</v>
      </c>
      <c r="D440" s="28" t="s">
        <v>41</v>
      </c>
      <c r="E440" s="28" t="s">
        <v>41</v>
      </c>
      <c r="F440" s="49" t="s">
        <v>60</v>
      </c>
      <c r="G440" s="28" t="s">
        <v>41</v>
      </c>
      <c r="H440" s="28" t="s">
        <v>41</v>
      </c>
      <c r="I440" s="49" t="s">
        <v>60</v>
      </c>
      <c r="J440" s="28" t="s">
        <v>41</v>
      </c>
      <c r="K440" s="28" t="s">
        <v>41</v>
      </c>
      <c r="L440" s="49" t="s">
        <v>60</v>
      </c>
      <c r="M440" s="44"/>
      <c r="N440" s="44"/>
      <c r="O440" s="44"/>
      <c r="P440" s="44"/>
      <c r="Q440" s="44"/>
      <c r="R440" s="44"/>
      <c r="S440" s="44"/>
      <c r="T440" s="44"/>
      <c r="U440" s="44" t="s">
        <v>60</v>
      </c>
      <c r="V440" s="44"/>
      <c r="W440" s="44"/>
      <c r="X440" s="44" t="s">
        <v>60</v>
      </c>
      <c r="Y440" s="44"/>
      <c r="Z440" s="29" t="s">
        <v>49</v>
      </c>
      <c r="AA440" s="29" t="s">
        <v>49</v>
      </c>
      <c r="AB440" s="29" t="s">
        <v>20</v>
      </c>
      <c r="AC440" s="29" t="s">
        <v>20</v>
      </c>
      <c r="AD440" s="44" t="s">
        <v>96</v>
      </c>
      <c r="AE440" s="44" t="s">
        <v>60</v>
      </c>
      <c r="AF440" s="73" t="s">
        <v>6</v>
      </c>
      <c r="AG440" s="74" t="s">
        <v>97</v>
      </c>
      <c r="AH440" s="75" t="s">
        <v>98</v>
      </c>
      <c r="AI440" s="76" t="s">
        <v>99</v>
      </c>
      <c r="AJ440" s="75" t="s">
        <v>100</v>
      </c>
      <c r="AK440" s="73" t="s">
        <v>150</v>
      </c>
    </row>
    <row r="441" spans="1:37" ht="13.5" thickTop="1" x14ac:dyDescent="0.2">
      <c r="A441" s="21" t="s">
        <v>21</v>
      </c>
      <c r="B441" s="7">
        <v>2555</v>
      </c>
      <c r="C441" s="7">
        <v>82</v>
      </c>
      <c r="D441" s="7">
        <v>182</v>
      </c>
      <c r="E441" s="7">
        <v>18</v>
      </c>
      <c r="F441" s="60">
        <v>0.9</v>
      </c>
      <c r="G441" s="7">
        <v>238</v>
      </c>
      <c r="H441" s="7">
        <v>18</v>
      </c>
      <c r="I441" s="60">
        <v>0.92</v>
      </c>
      <c r="J441" s="7">
        <v>448</v>
      </c>
      <c r="K441" s="7">
        <v>55</v>
      </c>
      <c r="L441" s="60">
        <v>0.88</v>
      </c>
      <c r="M441" s="47">
        <v>7.51</v>
      </c>
      <c r="N441" s="47">
        <v>7.59</v>
      </c>
      <c r="O441" s="7">
        <v>2408</v>
      </c>
      <c r="P441" s="7">
        <v>2294</v>
      </c>
      <c r="Q441" s="52">
        <v>45.9</v>
      </c>
      <c r="R441" s="52">
        <v>33.200000000000003</v>
      </c>
      <c r="S441" s="52">
        <v>54.2</v>
      </c>
      <c r="T441" s="52">
        <v>39</v>
      </c>
      <c r="U441" s="52"/>
      <c r="V441" s="52">
        <v>5.3</v>
      </c>
      <c r="W441" s="52">
        <v>1.9</v>
      </c>
      <c r="X441" s="52"/>
      <c r="Y441" s="53">
        <v>4.01</v>
      </c>
      <c r="Z441" s="40">
        <v>997</v>
      </c>
      <c r="AA441" s="7">
        <v>2747</v>
      </c>
      <c r="AB441" s="8">
        <f t="shared" ref="AB441:AB452" si="166">AA441/B441</f>
        <v>1.075146771037182</v>
      </c>
      <c r="AC441" s="8">
        <f t="shared" ref="AC441:AC452" si="167">Z441/B441</f>
        <v>0.39021526418786695</v>
      </c>
      <c r="AD441" s="62">
        <v>0</v>
      </c>
      <c r="AE441" s="63" t="s">
        <v>129</v>
      </c>
      <c r="AF441" s="77">
        <f t="shared" ref="AF441:AF452" si="168">C441/$C$2</f>
        <v>0.6074074074074074</v>
      </c>
      <c r="AG441" s="78">
        <f t="shared" ref="AG441:AG452" si="169">(C441*D441)/1000</f>
        <v>14.923999999999999</v>
      </c>
      <c r="AH441" s="79">
        <f>(AG441)/$E$3</f>
        <v>0.30707818930041153</v>
      </c>
      <c r="AI441" s="80">
        <f t="shared" ref="AI441:AI452" si="170">(C441*G441)/1000</f>
        <v>19.515999999999998</v>
      </c>
      <c r="AJ441" s="79">
        <f>(AI441)/$G$3</f>
        <v>0.38569169960474303</v>
      </c>
      <c r="AK441" s="106">
        <f>(0.8*C441*G441)/60</f>
        <v>260.21333333333337</v>
      </c>
    </row>
    <row r="442" spans="1:37" x14ac:dyDescent="0.2">
      <c r="A442" s="21" t="s">
        <v>22</v>
      </c>
      <c r="B442" s="7">
        <v>1858</v>
      </c>
      <c r="C442" s="7">
        <v>66</v>
      </c>
      <c r="D442" s="7">
        <v>222</v>
      </c>
      <c r="E442" s="7">
        <v>15</v>
      </c>
      <c r="F442" s="60">
        <v>0.93</v>
      </c>
      <c r="G442" s="7">
        <v>241</v>
      </c>
      <c r="H442" s="7">
        <v>14</v>
      </c>
      <c r="I442" s="60">
        <v>0.94</v>
      </c>
      <c r="J442" s="7">
        <v>445</v>
      </c>
      <c r="K442" s="7">
        <v>51</v>
      </c>
      <c r="L442" s="60">
        <v>0.89</v>
      </c>
      <c r="M442" s="47">
        <v>7.4</v>
      </c>
      <c r="N442" s="47">
        <v>7.5</v>
      </c>
      <c r="O442" s="7">
        <v>2387</v>
      </c>
      <c r="P442" s="7">
        <v>2409</v>
      </c>
      <c r="Q442" s="52">
        <v>52</v>
      </c>
      <c r="R442" s="52">
        <v>35.6</v>
      </c>
      <c r="S442" s="52">
        <v>60.3</v>
      </c>
      <c r="T442" s="52">
        <v>42.9</v>
      </c>
      <c r="U442" s="52"/>
      <c r="V442" s="52">
        <v>6.8</v>
      </c>
      <c r="W442" s="52">
        <v>5</v>
      </c>
      <c r="X442" s="52"/>
      <c r="Y442" s="53">
        <v>4.2300000000000004</v>
      </c>
      <c r="Z442" s="7">
        <v>681</v>
      </c>
      <c r="AA442" s="7">
        <v>1775</v>
      </c>
      <c r="AB442" s="8">
        <f t="shared" si="166"/>
        <v>0.95532831001076424</v>
      </c>
      <c r="AC442" s="8">
        <f t="shared" si="167"/>
        <v>0.3665231431646932</v>
      </c>
      <c r="AD442" s="46">
        <v>22</v>
      </c>
      <c r="AE442" s="55">
        <v>1.76</v>
      </c>
      <c r="AF442" s="77">
        <f t="shared" si="168"/>
        <v>0.48888888888888887</v>
      </c>
      <c r="AG442" s="78">
        <f t="shared" si="169"/>
        <v>14.651999999999999</v>
      </c>
      <c r="AH442" s="79">
        <f t="shared" ref="AH442:AH454" si="171">(AG442)/$E$3</f>
        <v>0.30148148148148146</v>
      </c>
      <c r="AI442" s="80">
        <f t="shared" si="170"/>
        <v>15.906000000000001</v>
      </c>
      <c r="AJ442" s="79">
        <f t="shared" ref="AJ442:AJ454" si="172">(AI442)/$G$3</f>
        <v>0.31434782608695655</v>
      </c>
      <c r="AK442" s="106">
        <f t="shared" ref="AK442:AK452" si="173">(0.8*C442*G442)/60</f>
        <v>212.08</v>
      </c>
    </row>
    <row r="443" spans="1:37" x14ac:dyDescent="0.2">
      <c r="A443" s="21" t="s">
        <v>37</v>
      </c>
      <c r="B443" s="7">
        <v>1923</v>
      </c>
      <c r="C443" s="7">
        <v>61</v>
      </c>
      <c r="D443" s="7">
        <v>232</v>
      </c>
      <c r="E443" s="7">
        <v>16</v>
      </c>
      <c r="F443" s="60">
        <v>0.93</v>
      </c>
      <c r="G443" s="7">
        <v>336</v>
      </c>
      <c r="H443" s="7">
        <v>20</v>
      </c>
      <c r="I443" s="60">
        <v>0.94</v>
      </c>
      <c r="J443" s="7">
        <v>621</v>
      </c>
      <c r="K443" s="7">
        <v>61</v>
      </c>
      <c r="L443" s="60">
        <v>0.9</v>
      </c>
      <c r="M443" s="47">
        <v>7.3</v>
      </c>
      <c r="N443" s="47">
        <v>7.6</v>
      </c>
      <c r="O443" s="7">
        <v>2392</v>
      </c>
      <c r="P443" s="7">
        <v>2264</v>
      </c>
      <c r="Q443" s="52">
        <v>67</v>
      </c>
      <c r="R443" s="52">
        <v>48.3</v>
      </c>
      <c r="S443" s="52">
        <v>77.7</v>
      </c>
      <c r="T443" s="52">
        <v>54.1</v>
      </c>
      <c r="U443" s="52"/>
      <c r="V443" s="52">
        <v>8</v>
      </c>
      <c r="W443" s="52">
        <v>4</v>
      </c>
      <c r="X443" s="52"/>
      <c r="Y443" s="53">
        <v>4.8499999999999996</v>
      </c>
      <c r="Z443" s="40">
        <v>599</v>
      </c>
      <c r="AA443" s="7">
        <v>2158</v>
      </c>
      <c r="AB443" s="8">
        <f t="shared" si="166"/>
        <v>1.1222048881955278</v>
      </c>
      <c r="AC443" s="8">
        <f t="shared" si="167"/>
        <v>0.31149245969838796</v>
      </c>
      <c r="AD443" s="46">
        <v>22</v>
      </c>
      <c r="AE443" s="55">
        <v>1.56</v>
      </c>
      <c r="AF443" s="77">
        <f t="shared" si="168"/>
        <v>0.45185185185185184</v>
      </c>
      <c r="AG443" s="78">
        <f t="shared" si="169"/>
        <v>14.151999999999999</v>
      </c>
      <c r="AH443" s="79">
        <f t="shared" si="171"/>
        <v>0.29119341563786005</v>
      </c>
      <c r="AI443" s="80">
        <f t="shared" si="170"/>
        <v>20.495999999999999</v>
      </c>
      <c r="AJ443" s="79">
        <f t="shared" si="172"/>
        <v>0.40505928853754936</v>
      </c>
      <c r="AK443" s="106">
        <f t="shared" si="173"/>
        <v>273.28000000000003</v>
      </c>
    </row>
    <row r="444" spans="1:37" x14ac:dyDescent="0.2">
      <c r="A444" s="21" t="s">
        <v>24</v>
      </c>
      <c r="B444" s="7">
        <v>2390</v>
      </c>
      <c r="C444" s="7">
        <v>80</v>
      </c>
      <c r="D444" s="7">
        <v>213</v>
      </c>
      <c r="E444" s="7">
        <v>16</v>
      </c>
      <c r="F444" s="60">
        <v>0.93</v>
      </c>
      <c r="G444" s="7">
        <v>289</v>
      </c>
      <c r="H444" s="7">
        <v>20</v>
      </c>
      <c r="I444" s="60">
        <v>0.93</v>
      </c>
      <c r="J444" s="7">
        <v>543</v>
      </c>
      <c r="K444" s="7">
        <v>55</v>
      </c>
      <c r="L444" s="60">
        <v>0.9</v>
      </c>
      <c r="M444" s="47">
        <v>7.4</v>
      </c>
      <c r="N444" s="47">
        <v>7.56</v>
      </c>
      <c r="O444" s="7">
        <v>2083</v>
      </c>
      <c r="P444" s="7">
        <v>1976</v>
      </c>
      <c r="Q444" s="52">
        <v>70.8</v>
      </c>
      <c r="R444" s="52">
        <v>40.200000000000003</v>
      </c>
      <c r="S444" s="52">
        <v>79.2</v>
      </c>
      <c r="T444" s="52">
        <v>47.5</v>
      </c>
      <c r="U444" s="52"/>
      <c r="V444" s="52">
        <v>10.4</v>
      </c>
      <c r="W444" s="52">
        <v>4.4000000000000004</v>
      </c>
      <c r="X444" s="52"/>
      <c r="Y444" s="53">
        <v>5.0199999999999996</v>
      </c>
      <c r="Z444" s="7">
        <v>997</v>
      </c>
      <c r="AA444" s="7">
        <v>2135</v>
      </c>
      <c r="AB444" s="8">
        <f t="shared" si="166"/>
        <v>0.89330543933054396</v>
      </c>
      <c r="AC444" s="8">
        <f t="shared" si="167"/>
        <v>0.41715481171548119</v>
      </c>
      <c r="AD444" s="46">
        <v>0</v>
      </c>
      <c r="AE444" s="55" t="s">
        <v>129</v>
      </c>
      <c r="AF444" s="77">
        <f t="shared" si="168"/>
        <v>0.59259259259259256</v>
      </c>
      <c r="AG444" s="78">
        <f t="shared" si="169"/>
        <v>17.04</v>
      </c>
      <c r="AH444" s="79">
        <f t="shared" si="171"/>
        <v>0.35061728395061725</v>
      </c>
      <c r="AI444" s="80">
        <f t="shared" si="170"/>
        <v>23.12</v>
      </c>
      <c r="AJ444" s="79">
        <f t="shared" si="172"/>
        <v>0.45691699604743086</v>
      </c>
      <c r="AK444" s="106">
        <f t="shared" si="173"/>
        <v>308.26666666666665</v>
      </c>
    </row>
    <row r="445" spans="1:37" x14ac:dyDescent="0.2">
      <c r="A445" s="21" t="s">
        <v>25</v>
      </c>
      <c r="B445" s="7">
        <v>3725</v>
      </c>
      <c r="C445" s="7">
        <v>120</v>
      </c>
      <c r="D445" s="7">
        <v>174</v>
      </c>
      <c r="E445" s="7">
        <v>11</v>
      </c>
      <c r="F445" s="60">
        <v>0.94</v>
      </c>
      <c r="G445" s="7">
        <v>170</v>
      </c>
      <c r="H445" s="7">
        <v>13</v>
      </c>
      <c r="I445" s="60">
        <v>0.92</v>
      </c>
      <c r="J445" s="7">
        <v>352</v>
      </c>
      <c r="K445" s="7">
        <v>36</v>
      </c>
      <c r="L445" s="60">
        <v>0.9</v>
      </c>
      <c r="M445" s="47">
        <v>7.45</v>
      </c>
      <c r="N445" s="47">
        <v>7.6</v>
      </c>
      <c r="O445" s="7">
        <v>3764</v>
      </c>
      <c r="P445" s="7">
        <v>1730</v>
      </c>
      <c r="Q445" s="52">
        <v>40.6</v>
      </c>
      <c r="R445" s="52">
        <v>27.8</v>
      </c>
      <c r="S445" s="52">
        <v>47.1</v>
      </c>
      <c r="T445" s="52">
        <v>31.3</v>
      </c>
      <c r="U445" s="52"/>
      <c r="V445" s="52">
        <v>5</v>
      </c>
      <c r="W445" s="52">
        <v>3.3</v>
      </c>
      <c r="X445" s="52"/>
      <c r="Y445" s="53">
        <v>4.2300000000000004</v>
      </c>
      <c r="Z445" s="7">
        <v>1353</v>
      </c>
      <c r="AA445" s="7">
        <v>2189</v>
      </c>
      <c r="AB445" s="8">
        <f t="shared" si="166"/>
        <v>0.58765100671140935</v>
      </c>
      <c r="AC445" s="8">
        <f t="shared" si="167"/>
        <v>0.36322147651006709</v>
      </c>
      <c r="AD445" s="46">
        <v>0</v>
      </c>
      <c r="AE445" s="61" t="s">
        <v>129</v>
      </c>
      <c r="AF445" s="77">
        <f t="shared" si="168"/>
        <v>0.88888888888888884</v>
      </c>
      <c r="AG445" s="78">
        <f t="shared" si="169"/>
        <v>20.88</v>
      </c>
      <c r="AH445" s="79">
        <f t="shared" si="171"/>
        <v>0.42962962962962958</v>
      </c>
      <c r="AI445" s="80">
        <f t="shared" si="170"/>
        <v>20.399999999999999</v>
      </c>
      <c r="AJ445" s="79">
        <f t="shared" si="172"/>
        <v>0.40316205533596833</v>
      </c>
      <c r="AK445" s="106">
        <f t="shared" si="173"/>
        <v>272</v>
      </c>
    </row>
    <row r="446" spans="1:37" x14ac:dyDescent="0.2">
      <c r="A446" s="21" t="s">
        <v>26</v>
      </c>
      <c r="B446" s="7">
        <v>3528</v>
      </c>
      <c r="C446" s="7">
        <v>118</v>
      </c>
      <c r="D446" s="7">
        <v>244</v>
      </c>
      <c r="E446" s="7">
        <v>8</v>
      </c>
      <c r="F446" s="60">
        <v>0.97</v>
      </c>
      <c r="G446" s="7">
        <v>251</v>
      </c>
      <c r="H446" s="7">
        <v>16</v>
      </c>
      <c r="I446" s="60">
        <v>0.93</v>
      </c>
      <c r="J446" s="7">
        <v>490</v>
      </c>
      <c r="K446" s="7">
        <v>42</v>
      </c>
      <c r="L446" s="60">
        <v>0.92</v>
      </c>
      <c r="M446" s="47">
        <v>7.09</v>
      </c>
      <c r="N446" s="47">
        <v>7.45</v>
      </c>
      <c r="O446" s="7">
        <v>1891</v>
      </c>
      <c r="P446" s="7">
        <v>1804</v>
      </c>
      <c r="Q446" s="52">
        <v>43.5</v>
      </c>
      <c r="R446" s="52">
        <v>24.4</v>
      </c>
      <c r="S446" s="52">
        <v>53.2</v>
      </c>
      <c r="T446" s="52">
        <v>34</v>
      </c>
      <c r="U446" s="52"/>
      <c r="V446" s="52">
        <v>6.5</v>
      </c>
      <c r="W446" s="52">
        <v>3.6</v>
      </c>
      <c r="X446" s="52"/>
      <c r="Y446" s="53">
        <v>5.55</v>
      </c>
      <c r="Z446" s="7">
        <v>1246</v>
      </c>
      <c r="AA446" s="7">
        <v>2476</v>
      </c>
      <c r="AB446" s="8">
        <f t="shared" si="166"/>
        <v>0.70181405895691606</v>
      </c>
      <c r="AC446" s="8">
        <f t="shared" si="167"/>
        <v>0.3531746031746032</v>
      </c>
      <c r="AD446" s="46">
        <v>22</v>
      </c>
      <c r="AE446" s="55">
        <v>1.41</v>
      </c>
      <c r="AF446" s="77">
        <f t="shared" si="168"/>
        <v>0.87407407407407411</v>
      </c>
      <c r="AG446" s="78">
        <f t="shared" si="169"/>
        <v>28.792000000000002</v>
      </c>
      <c r="AH446" s="79">
        <f t="shared" si="171"/>
        <v>0.59242798353909465</v>
      </c>
      <c r="AI446" s="80">
        <f t="shared" si="170"/>
        <v>29.617999999999999</v>
      </c>
      <c r="AJ446" s="79">
        <f t="shared" si="172"/>
        <v>0.58533596837944657</v>
      </c>
      <c r="AK446" s="106">
        <f t="shared" si="173"/>
        <v>394.90666666666669</v>
      </c>
    </row>
    <row r="447" spans="1:37" x14ac:dyDescent="0.2">
      <c r="A447" s="21" t="s">
        <v>27</v>
      </c>
      <c r="B447" s="7">
        <v>3984</v>
      </c>
      <c r="C447" s="7">
        <v>128.51599999999999</v>
      </c>
      <c r="D447" s="7">
        <v>158.19999999999999</v>
      </c>
      <c r="E447" s="7">
        <v>8.4</v>
      </c>
      <c r="F447" s="60">
        <v>0.95</v>
      </c>
      <c r="G447" s="7">
        <v>184</v>
      </c>
      <c r="H447" s="7">
        <v>16</v>
      </c>
      <c r="I447" s="60">
        <v>0.91</v>
      </c>
      <c r="J447" s="7">
        <v>371</v>
      </c>
      <c r="K447" s="7">
        <v>39</v>
      </c>
      <c r="L447" s="60">
        <v>0.9</v>
      </c>
      <c r="M447" s="47">
        <v>7.2640000000000002</v>
      </c>
      <c r="N447" s="47">
        <v>7.4960000000000004</v>
      </c>
      <c r="O447" s="7">
        <v>2015.4</v>
      </c>
      <c r="P447" s="7">
        <v>1857.6</v>
      </c>
      <c r="Q447" s="52">
        <v>44.7</v>
      </c>
      <c r="R447" s="52">
        <v>17.899999999999999</v>
      </c>
      <c r="S447" s="52">
        <v>67.3</v>
      </c>
      <c r="T447" s="52">
        <v>27</v>
      </c>
      <c r="U447" s="52"/>
      <c r="V447" s="52">
        <v>7.5</v>
      </c>
      <c r="W447" s="52">
        <v>4</v>
      </c>
      <c r="X447" s="52"/>
      <c r="Y447" s="53">
        <v>4.8</v>
      </c>
      <c r="Z447" s="7">
        <v>1357</v>
      </c>
      <c r="AA447" s="7">
        <v>2823</v>
      </c>
      <c r="AB447" s="8">
        <f t="shared" si="166"/>
        <v>0.70858433734939763</v>
      </c>
      <c r="AC447" s="8">
        <f t="shared" si="167"/>
        <v>0.3406124497991968</v>
      </c>
      <c r="AD447" s="46">
        <v>0</v>
      </c>
      <c r="AE447" s="55" t="s">
        <v>129</v>
      </c>
      <c r="AF447" s="77">
        <f t="shared" si="168"/>
        <v>0.95197037037037036</v>
      </c>
      <c r="AG447" s="78">
        <f t="shared" si="169"/>
        <v>20.331231199999998</v>
      </c>
      <c r="AH447" s="79">
        <f t="shared" si="171"/>
        <v>0.41833809053497939</v>
      </c>
      <c r="AI447" s="80">
        <f t="shared" si="170"/>
        <v>23.646943999999998</v>
      </c>
      <c r="AJ447" s="79">
        <f t="shared" si="172"/>
        <v>0.46733090909090902</v>
      </c>
      <c r="AK447" s="106">
        <f t="shared" si="173"/>
        <v>315.29258666666664</v>
      </c>
    </row>
    <row r="448" spans="1:37" x14ac:dyDescent="0.2">
      <c r="A448" s="21" t="s">
        <v>28</v>
      </c>
      <c r="B448" s="7">
        <v>5155</v>
      </c>
      <c r="C448" s="7">
        <v>166</v>
      </c>
      <c r="D448" s="7">
        <v>152</v>
      </c>
      <c r="E448" s="7">
        <v>13</v>
      </c>
      <c r="F448" s="60">
        <v>0.91</v>
      </c>
      <c r="G448" s="7">
        <v>140</v>
      </c>
      <c r="H448" s="7">
        <v>13</v>
      </c>
      <c r="I448" s="60">
        <v>0.91</v>
      </c>
      <c r="J448" s="7">
        <v>305</v>
      </c>
      <c r="K448" s="7">
        <v>37</v>
      </c>
      <c r="L448" s="60">
        <v>0.88</v>
      </c>
      <c r="M448" s="47">
        <v>7.22</v>
      </c>
      <c r="N448" s="47">
        <v>7.47</v>
      </c>
      <c r="O448" s="7">
        <v>1865</v>
      </c>
      <c r="P448" s="7">
        <v>1665</v>
      </c>
      <c r="Q448" s="52">
        <v>32.5</v>
      </c>
      <c r="R448" s="52">
        <v>8.8000000000000007</v>
      </c>
      <c r="S448" s="52">
        <v>41</v>
      </c>
      <c r="T448" s="52">
        <v>13.5</v>
      </c>
      <c r="U448" s="52"/>
      <c r="V448" s="52">
        <v>6.1</v>
      </c>
      <c r="W448" s="52">
        <v>2.7</v>
      </c>
      <c r="X448" s="52"/>
      <c r="Y448" s="53">
        <v>4.4400000000000004</v>
      </c>
      <c r="Z448" s="7">
        <v>1822</v>
      </c>
      <c r="AA448" s="7">
        <v>3363</v>
      </c>
      <c r="AB448" s="8">
        <f t="shared" si="166"/>
        <v>0.65237633365664405</v>
      </c>
      <c r="AC448" s="8">
        <f t="shared" si="167"/>
        <v>0.35344325897187195</v>
      </c>
      <c r="AD448" s="46">
        <v>0</v>
      </c>
      <c r="AE448" s="55" t="s">
        <v>129</v>
      </c>
      <c r="AF448" s="77">
        <f t="shared" si="168"/>
        <v>1.2296296296296296</v>
      </c>
      <c r="AG448" s="78">
        <f t="shared" si="169"/>
        <v>25.231999999999999</v>
      </c>
      <c r="AH448" s="79">
        <f t="shared" si="171"/>
        <v>0.51917695473251024</v>
      </c>
      <c r="AI448" s="80">
        <f t="shared" si="170"/>
        <v>23.24</v>
      </c>
      <c r="AJ448" s="79">
        <f t="shared" si="172"/>
        <v>0.45928853754940707</v>
      </c>
      <c r="AK448" s="106">
        <f t="shared" si="173"/>
        <v>309.86666666666667</v>
      </c>
    </row>
    <row r="449" spans="1:37" x14ac:dyDescent="0.2">
      <c r="A449" s="21" t="s">
        <v>29</v>
      </c>
      <c r="B449" s="7">
        <v>3844</v>
      </c>
      <c r="C449" s="7">
        <v>128</v>
      </c>
      <c r="D449" s="7">
        <v>198</v>
      </c>
      <c r="E449" s="7">
        <v>18</v>
      </c>
      <c r="F449" s="60">
        <v>0.91</v>
      </c>
      <c r="G449" s="7">
        <v>191</v>
      </c>
      <c r="H449" s="7">
        <v>12</v>
      </c>
      <c r="I449" s="60">
        <v>0.94</v>
      </c>
      <c r="J449" s="7">
        <v>381</v>
      </c>
      <c r="K449" s="7">
        <v>41</v>
      </c>
      <c r="L449" s="60">
        <v>0.89</v>
      </c>
      <c r="M449" s="47">
        <v>7.22</v>
      </c>
      <c r="N449" s="47">
        <v>7.41</v>
      </c>
      <c r="O449" s="7">
        <v>2150</v>
      </c>
      <c r="P449" s="7">
        <v>1965</v>
      </c>
      <c r="Q449" s="52">
        <v>41.9</v>
      </c>
      <c r="R449" s="52">
        <v>11.8</v>
      </c>
      <c r="S449" s="52">
        <v>50.9</v>
      </c>
      <c r="T449" s="52">
        <v>15.5</v>
      </c>
      <c r="U449" s="52"/>
      <c r="V449" s="52">
        <v>6.1</v>
      </c>
      <c r="W449" s="52">
        <v>2.7</v>
      </c>
      <c r="X449" s="52"/>
      <c r="Y449" s="53">
        <v>4.12</v>
      </c>
      <c r="Z449" s="7">
        <v>1523</v>
      </c>
      <c r="AA449" s="7">
        <v>2256</v>
      </c>
      <c r="AB449" s="8">
        <f t="shared" si="166"/>
        <v>0.58688865764828302</v>
      </c>
      <c r="AC449" s="8">
        <f t="shared" si="167"/>
        <v>0.39620187304890742</v>
      </c>
      <c r="AD449" s="46">
        <v>0</v>
      </c>
      <c r="AE449" s="55" t="s">
        <v>129</v>
      </c>
      <c r="AF449" s="77">
        <f t="shared" si="168"/>
        <v>0.94814814814814818</v>
      </c>
      <c r="AG449" s="78">
        <f t="shared" si="169"/>
        <v>25.344000000000001</v>
      </c>
      <c r="AH449" s="79">
        <f t="shared" si="171"/>
        <v>0.52148148148148155</v>
      </c>
      <c r="AI449" s="80">
        <f t="shared" si="170"/>
        <v>24.448</v>
      </c>
      <c r="AJ449" s="79">
        <f t="shared" si="172"/>
        <v>0.4831620553359684</v>
      </c>
      <c r="AK449" s="106">
        <f t="shared" si="173"/>
        <v>325.97333333333336</v>
      </c>
    </row>
    <row r="450" spans="1:37" x14ac:dyDescent="0.2">
      <c r="A450" s="21" t="s">
        <v>30</v>
      </c>
      <c r="B450" s="7">
        <v>3613</v>
      </c>
      <c r="C450" s="7">
        <v>117</v>
      </c>
      <c r="D450" s="7">
        <v>139</v>
      </c>
      <c r="E450" s="7">
        <v>14</v>
      </c>
      <c r="F450" s="60">
        <v>0.9</v>
      </c>
      <c r="G450" s="7">
        <v>164</v>
      </c>
      <c r="H450" s="7">
        <v>13</v>
      </c>
      <c r="I450" s="60">
        <v>0.92</v>
      </c>
      <c r="J450" s="7">
        <v>315</v>
      </c>
      <c r="K450" s="7">
        <v>43</v>
      </c>
      <c r="L450" s="60">
        <v>0.86</v>
      </c>
      <c r="M450" s="47">
        <v>7.3650000000000002</v>
      </c>
      <c r="N450" s="47">
        <v>7.4050000000000002</v>
      </c>
      <c r="O450" s="7">
        <v>2043.75</v>
      </c>
      <c r="P450" s="7">
        <v>1933.125</v>
      </c>
      <c r="Q450" s="52">
        <v>48.6</v>
      </c>
      <c r="R450" s="52">
        <v>12.5</v>
      </c>
      <c r="S450" s="52">
        <v>58.3</v>
      </c>
      <c r="T450" s="52">
        <v>23</v>
      </c>
      <c r="U450" s="52"/>
      <c r="V450" s="52">
        <v>6.3</v>
      </c>
      <c r="W450" s="52">
        <v>3.2</v>
      </c>
      <c r="X450" s="52"/>
      <c r="Y450" s="53">
        <v>3.23</v>
      </c>
      <c r="Z450" s="7">
        <v>1456</v>
      </c>
      <c r="AA450" s="7">
        <v>2511</v>
      </c>
      <c r="AB450" s="8">
        <f t="shared" si="166"/>
        <v>0.69499031275947964</v>
      </c>
      <c r="AC450" s="8">
        <f t="shared" si="167"/>
        <v>0.40298920564627733</v>
      </c>
      <c r="AD450" s="46">
        <v>0</v>
      </c>
      <c r="AE450" s="55" t="s">
        <v>129</v>
      </c>
      <c r="AF450" s="77">
        <f t="shared" si="168"/>
        <v>0.8666666666666667</v>
      </c>
      <c r="AG450" s="78">
        <f t="shared" si="169"/>
        <v>16.263000000000002</v>
      </c>
      <c r="AH450" s="79">
        <f t="shared" si="171"/>
        <v>0.33462962962962967</v>
      </c>
      <c r="AI450" s="80">
        <f t="shared" si="170"/>
        <v>19.187999999999999</v>
      </c>
      <c r="AJ450" s="79">
        <f t="shared" si="172"/>
        <v>0.37920948616600786</v>
      </c>
      <c r="AK450" s="106">
        <f t="shared" si="173"/>
        <v>255.84000000000003</v>
      </c>
    </row>
    <row r="451" spans="1:37" x14ac:dyDescent="0.2">
      <c r="A451" s="21" t="s">
        <v>31</v>
      </c>
      <c r="B451" s="7">
        <v>2822</v>
      </c>
      <c r="C451" s="7">
        <v>94</v>
      </c>
      <c r="D451" s="7">
        <v>184</v>
      </c>
      <c r="E451" s="7">
        <v>12</v>
      </c>
      <c r="F451" s="60">
        <v>0.93</v>
      </c>
      <c r="G451" s="7">
        <v>228</v>
      </c>
      <c r="H451" s="7">
        <v>13</v>
      </c>
      <c r="I451" s="60">
        <v>0.94</v>
      </c>
      <c r="J451" s="7">
        <v>431</v>
      </c>
      <c r="K451" s="7">
        <v>40</v>
      </c>
      <c r="L451" s="60">
        <v>0.91</v>
      </c>
      <c r="M451" s="47">
        <v>7.31</v>
      </c>
      <c r="N451" s="47">
        <v>7.35</v>
      </c>
      <c r="O451" s="7">
        <v>2073</v>
      </c>
      <c r="P451" s="7">
        <v>1944</v>
      </c>
      <c r="Q451" s="52">
        <v>50.5</v>
      </c>
      <c r="R451" s="52">
        <v>25.1</v>
      </c>
      <c r="S451" s="52">
        <v>60.4</v>
      </c>
      <c r="T451" s="52">
        <v>29.2</v>
      </c>
      <c r="U451" s="52"/>
      <c r="V451" s="52">
        <v>5.9</v>
      </c>
      <c r="W451" s="52">
        <v>4.8</v>
      </c>
      <c r="X451" s="52"/>
      <c r="Y451" s="53">
        <v>3.22</v>
      </c>
      <c r="Z451" s="7">
        <v>1143</v>
      </c>
      <c r="AA451" s="7">
        <v>1786</v>
      </c>
      <c r="AB451" s="8">
        <f t="shared" si="166"/>
        <v>0.63288447909284196</v>
      </c>
      <c r="AC451" s="8">
        <f t="shared" si="167"/>
        <v>0.40503189227498226</v>
      </c>
      <c r="AD451" s="46">
        <v>0</v>
      </c>
      <c r="AE451" s="55" t="s">
        <v>129</v>
      </c>
      <c r="AF451" s="77">
        <f t="shared" si="168"/>
        <v>0.6962962962962963</v>
      </c>
      <c r="AG451" s="78">
        <f t="shared" si="169"/>
        <v>17.295999999999999</v>
      </c>
      <c r="AH451" s="79">
        <f t="shared" si="171"/>
        <v>0.35588477366255139</v>
      </c>
      <c r="AI451" s="80">
        <f t="shared" si="170"/>
        <v>21.431999999999999</v>
      </c>
      <c r="AJ451" s="79">
        <f t="shared" si="172"/>
        <v>0.42355731225296439</v>
      </c>
      <c r="AK451" s="106">
        <f t="shared" si="173"/>
        <v>285.76000000000005</v>
      </c>
    </row>
    <row r="452" spans="1:37" ht="13.5" thickBot="1" x14ac:dyDescent="0.25">
      <c r="A452" s="21" t="s">
        <v>32</v>
      </c>
      <c r="B452" s="7">
        <v>3243</v>
      </c>
      <c r="C452" s="7">
        <v>105</v>
      </c>
      <c r="D452" s="7">
        <v>169</v>
      </c>
      <c r="E452" s="7">
        <v>11</v>
      </c>
      <c r="F452" s="60">
        <v>0.94</v>
      </c>
      <c r="G452" s="7">
        <v>153</v>
      </c>
      <c r="H452" s="7">
        <v>14</v>
      </c>
      <c r="I452" s="60">
        <v>0.91</v>
      </c>
      <c r="J452" s="7">
        <v>290</v>
      </c>
      <c r="K452" s="7">
        <v>45</v>
      </c>
      <c r="L452" s="60">
        <v>0.84</v>
      </c>
      <c r="M452" s="47">
        <v>7.25</v>
      </c>
      <c r="N452" s="47">
        <v>7.3</v>
      </c>
      <c r="O452" s="7">
        <v>1840</v>
      </c>
      <c r="P452" s="7">
        <v>1825</v>
      </c>
      <c r="Q452" s="52">
        <v>40.200000000000003</v>
      </c>
      <c r="R452" s="52">
        <v>28.1</v>
      </c>
      <c r="S452" s="52">
        <v>50.4</v>
      </c>
      <c r="T452" s="52">
        <v>36.299999999999997</v>
      </c>
      <c r="U452" s="52"/>
      <c r="V452" s="52">
        <v>5.0999999999999996</v>
      </c>
      <c r="W452" s="52">
        <v>2.9</v>
      </c>
      <c r="X452" s="52"/>
      <c r="Y452" s="53">
        <v>3.12</v>
      </c>
      <c r="Z452" s="7">
        <v>1245</v>
      </c>
      <c r="AA452" s="7">
        <v>1926</v>
      </c>
      <c r="AB452" s="8">
        <f t="shared" si="166"/>
        <v>0.59389454209065684</v>
      </c>
      <c r="AC452" s="8">
        <f t="shared" si="167"/>
        <v>0.38390379278445885</v>
      </c>
      <c r="AD452" s="62">
        <v>22</v>
      </c>
      <c r="AE452" s="63">
        <v>2.12</v>
      </c>
      <c r="AF452" s="77">
        <f t="shared" si="168"/>
        <v>0.77777777777777779</v>
      </c>
      <c r="AG452" s="78">
        <f t="shared" si="169"/>
        <v>17.745000000000001</v>
      </c>
      <c r="AH452" s="79">
        <f t="shared" si="171"/>
        <v>0.36512345679012348</v>
      </c>
      <c r="AI452" s="80">
        <f t="shared" si="170"/>
        <v>16.065000000000001</v>
      </c>
      <c r="AJ452" s="79">
        <f t="shared" si="172"/>
        <v>0.3174901185770751</v>
      </c>
      <c r="AK452" s="106">
        <f t="shared" si="173"/>
        <v>214.2</v>
      </c>
    </row>
    <row r="453" spans="1:37" ht="13.5" thickTop="1" x14ac:dyDescent="0.2">
      <c r="A453" s="22" t="s">
        <v>141</v>
      </c>
      <c r="B453" s="54">
        <f>SUM(B441:B452)</f>
        <v>38640</v>
      </c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41"/>
      <c r="N453" s="41"/>
      <c r="O453" s="41"/>
      <c r="P453" s="41"/>
      <c r="Q453" s="51"/>
      <c r="R453" s="51"/>
      <c r="S453" s="51"/>
      <c r="T453" s="51"/>
      <c r="U453" s="51"/>
      <c r="V453" s="51"/>
      <c r="W453" s="51"/>
      <c r="X453" s="51"/>
      <c r="Y453" s="66"/>
      <c r="Z453" s="54">
        <f>SUM(Z441:Z452)</f>
        <v>14419</v>
      </c>
      <c r="AA453" s="54">
        <f>SUM(AA441:AA452)</f>
        <v>28145</v>
      </c>
      <c r="AB453" s="41"/>
      <c r="AC453" s="41"/>
      <c r="AD453" s="54">
        <f>SUM(AD441:AD452)</f>
        <v>88</v>
      </c>
      <c r="AE453" s="54"/>
      <c r="AF453" s="81"/>
      <c r="AG453" s="82"/>
      <c r="AH453" s="83"/>
      <c r="AI453" s="84"/>
      <c r="AJ453" s="83"/>
      <c r="AK453" s="107"/>
    </row>
    <row r="454" spans="1:37" ht="13.5" thickBot="1" x14ac:dyDescent="0.25">
      <c r="A454" s="23" t="s">
        <v>142</v>
      </c>
      <c r="B454" s="13">
        <f t="shared" ref="B454:W454" si="174">AVERAGE(B441:B452)</f>
        <v>3220</v>
      </c>
      <c r="C454" s="45">
        <f t="shared" si="174"/>
        <v>105.45966666666668</v>
      </c>
      <c r="D454" s="13">
        <f t="shared" si="174"/>
        <v>188.93333333333331</v>
      </c>
      <c r="E454" s="13">
        <f t="shared" si="174"/>
        <v>13.366666666666667</v>
      </c>
      <c r="F454" s="64">
        <f>AVERAGE(F441:F452)</f>
        <v>0.92833333333333334</v>
      </c>
      <c r="G454" s="13">
        <f>AVERAGE(G441:G452)</f>
        <v>215.41666666666666</v>
      </c>
      <c r="H454" s="13">
        <f>AVERAGE(H441:H452)</f>
        <v>15.166666666666666</v>
      </c>
      <c r="I454" s="64">
        <f>AVERAGE(I441:I452)</f>
        <v>0.92583333333333329</v>
      </c>
      <c r="J454" s="13">
        <f t="shared" si="174"/>
        <v>416</v>
      </c>
      <c r="K454" s="13">
        <f t="shared" si="174"/>
        <v>45.416666666666664</v>
      </c>
      <c r="L454" s="64">
        <f>AVERAGE(L441:L452)</f>
        <v>0.88916666666666666</v>
      </c>
      <c r="M454" s="42">
        <f t="shared" si="174"/>
        <v>7.3149166666666678</v>
      </c>
      <c r="N454" s="42">
        <f t="shared" si="174"/>
        <v>7.4775833333333326</v>
      </c>
      <c r="O454" s="42">
        <f t="shared" si="174"/>
        <v>2242.6791666666668</v>
      </c>
      <c r="P454" s="42">
        <f t="shared" si="174"/>
        <v>1972.2270833333332</v>
      </c>
      <c r="Q454" s="45">
        <f>AVERAGE(Q441:Q452)</f>
        <v>48.183333333333337</v>
      </c>
      <c r="R454" s="45">
        <f>AVERAGE(R441:R452)</f>
        <v>26.141666666666676</v>
      </c>
      <c r="S454" s="45">
        <f t="shared" si="174"/>
        <v>58.333333333333321</v>
      </c>
      <c r="T454" s="45">
        <f t="shared" si="174"/>
        <v>32.774999999999999</v>
      </c>
      <c r="U454" s="45"/>
      <c r="V454" s="45">
        <f t="shared" si="174"/>
        <v>6.583333333333333</v>
      </c>
      <c r="W454" s="45">
        <f t="shared" si="174"/>
        <v>3.5416666666666665</v>
      </c>
      <c r="X454" s="45"/>
      <c r="Y454" s="58">
        <f t="shared" ref="Y454:AE454" si="175">AVERAGE(Y441:Y452)</f>
        <v>4.2349999999999985</v>
      </c>
      <c r="Z454" s="13">
        <f t="shared" si="175"/>
        <v>1201.5833333333333</v>
      </c>
      <c r="AA454" s="13">
        <f t="shared" si="175"/>
        <v>2345.4166666666665</v>
      </c>
      <c r="AB454" s="42">
        <f t="shared" si="175"/>
        <v>0.76708909473663722</v>
      </c>
      <c r="AC454" s="42">
        <f t="shared" si="175"/>
        <v>0.37366368591473281</v>
      </c>
      <c r="AD454" s="13">
        <f t="shared" si="175"/>
        <v>7.333333333333333</v>
      </c>
      <c r="AE454" s="42">
        <f t="shared" si="175"/>
        <v>1.7125000000000001</v>
      </c>
      <c r="AF454" s="85">
        <f>C454/$C$2</f>
        <v>0.78118271604938283</v>
      </c>
      <c r="AG454" s="86">
        <f>(C454*D454)/1000</f>
        <v>19.924846355555555</v>
      </c>
      <c r="AH454" s="87">
        <f t="shared" si="171"/>
        <v>0.40997626245999086</v>
      </c>
      <c r="AI454" s="88">
        <f>(C454*G454)/1000</f>
        <v>22.717769861111112</v>
      </c>
      <c r="AJ454" s="87">
        <f t="shared" si="172"/>
        <v>0.4489677838164251</v>
      </c>
      <c r="AK454" s="108">
        <f>AVERAGE(AK441:AK452)</f>
        <v>285.63993777777779</v>
      </c>
    </row>
    <row r="455" spans="1:37" ht="13.5" thickTop="1" x14ac:dyDescent="0.2"/>
    <row r="456" spans="1:37" ht="13.5" thickBot="1" x14ac:dyDescent="0.25"/>
    <row r="457" spans="1:37" ht="13.5" thickTop="1" x14ac:dyDescent="0.2">
      <c r="A457" s="65" t="s">
        <v>5</v>
      </c>
      <c r="B457" s="25" t="s">
        <v>6</v>
      </c>
      <c r="C457" s="25" t="s">
        <v>6</v>
      </c>
      <c r="D457" s="25" t="s">
        <v>7</v>
      </c>
      <c r="E457" s="25" t="s">
        <v>8</v>
      </c>
      <c r="F457" s="48" t="s">
        <v>2</v>
      </c>
      <c r="G457" s="25" t="s">
        <v>9</v>
      </c>
      <c r="H457" s="25" t="s">
        <v>10</v>
      </c>
      <c r="I457" s="48" t="s">
        <v>3</v>
      </c>
      <c r="J457" s="25" t="s">
        <v>11</v>
      </c>
      <c r="K457" s="25" t="s">
        <v>12</v>
      </c>
      <c r="L457" s="48" t="s">
        <v>13</v>
      </c>
      <c r="M457" s="43" t="s">
        <v>55</v>
      </c>
      <c r="N457" s="43" t="s">
        <v>56</v>
      </c>
      <c r="O457" s="43" t="s">
        <v>57</v>
      </c>
      <c r="P457" s="43" t="s">
        <v>58</v>
      </c>
      <c r="Q457" s="43" t="s">
        <v>84</v>
      </c>
      <c r="R457" s="43" t="s">
        <v>85</v>
      </c>
      <c r="S457" s="43" t="s">
        <v>120</v>
      </c>
      <c r="T457" s="43" t="s">
        <v>121</v>
      </c>
      <c r="U457" s="101" t="s">
        <v>136</v>
      </c>
      <c r="V457" s="43" t="s">
        <v>137</v>
      </c>
      <c r="W457" s="43" t="s">
        <v>138</v>
      </c>
      <c r="X457" s="101" t="s">
        <v>139</v>
      </c>
      <c r="Y457" s="43" t="s">
        <v>113</v>
      </c>
      <c r="Z457" s="26" t="s">
        <v>91</v>
      </c>
      <c r="AA457" s="26" t="s">
        <v>103</v>
      </c>
      <c r="AB457" s="26" t="s">
        <v>103</v>
      </c>
      <c r="AC457" s="26" t="s">
        <v>91</v>
      </c>
      <c r="AD457" s="43" t="s">
        <v>132</v>
      </c>
      <c r="AE457" s="43" t="s">
        <v>90</v>
      </c>
      <c r="AF457" s="69" t="s">
        <v>92</v>
      </c>
      <c r="AG457" s="70" t="s">
        <v>93</v>
      </c>
      <c r="AH457" s="71" t="s">
        <v>94</v>
      </c>
      <c r="AI457" s="72" t="s">
        <v>92</v>
      </c>
      <c r="AJ457" s="71" t="s">
        <v>92</v>
      </c>
      <c r="AK457" s="69" t="s">
        <v>149</v>
      </c>
    </row>
    <row r="458" spans="1:37" ht="13.5" thickBot="1" x14ac:dyDescent="0.25">
      <c r="A458" s="56" t="s">
        <v>143</v>
      </c>
      <c r="B458" s="28" t="s">
        <v>16</v>
      </c>
      <c r="C458" s="29" t="s">
        <v>17</v>
      </c>
      <c r="D458" s="28" t="s">
        <v>41</v>
      </c>
      <c r="E458" s="28" t="s">
        <v>41</v>
      </c>
      <c r="F458" s="49" t="s">
        <v>60</v>
      </c>
      <c r="G458" s="28" t="s">
        <v>41</v>
      </c>
      <c r="H458" s="28" t="s">
        <v>41</v>
      </c>
      <c r="I458" s="49" t="s">
        <v>60</v>
      </c>
      <c r="J458" s="28" t="s">
        <v>41</v>
      </c>
      <c r="K458" s="28" t="s">
        <v>41</v>
      </c>
      <c r="L458" s="49" t="s">
        <v>60</v>
      </c>
      <c r="M458" s="44"/>
      <c r="N458" s="44"/>
      <c r="O458" s="44"/>
      <c r="P458" s="44"/>
      <c r="Q458" s="44"/>
      <c r="R458" s="44"/>
      <c r="S458" s="44"/>
      <c r="T458" s="44"/>
      <c r="U458" s="102" t="s">
        <v>60</v>
      </c>
      <c r="V458" s="44"/>
      <c r="W458" s="44"/>
      <c r="X458" s="102" t="s">
        <v>60</v>
      </c>
      <c r="Y458" s="44"/>
      <c r="Z458" s="29" t="s">
        <v>49</v>
      </c>
      <c r="AA458" s="29" t="s">
        <v>49</v>
      </c>
      <c r="AB458" s="29" t="s">
        <v>20</v>
      </c>
      <c r="AC458" s="29" t="s">
        <v>20</v>
      </c>
      <c r="AD458" s="44" t="s">
        <v>96</v>
      </c>
      <c r="AE458" s="44" t="s">
        <v>60</v>
      </c>
      <c r="AF458" s="73" t="s">
        <v>6</v>
      </c>
      <c r="AG458" s="74" t="s">
        <v>97</v>
      </c>
      <c r="AH458" s="75" t="s">
        <v>98</v>
      </c>
      <c r="AI458" s="76" t="s">
        <v>99</v>
      </c>
      <c r="AJ458" s="75" t="s">
        <v>100</v>
      </c>
      <c r="AK458" s="73" t="s">
        <v>150</v>
      </c>
    </row>
    <row r="459" spans="1:37" ht="13.5" thickTop="1" x14ac:dyDescent="0.2">
      <c r="A459" s="21" t="s">
        <v>21</v>
      </c>
      <c r="B459" s="7">
        <v>2314</v>
      </c>
      <c r="C459" s="7">
        <v>75</v>
      </c>
      <c r="D459" s="7">
        <v>265</v>
      </c>
      <c r="E459" s="7">
        <v>22</v>
      </c>
      <c r="F459" s="46">
        <v>92</v>
      </c>
      <c r="G459" s="7">
        <v>273</v>
      </c>
      <c r="H459" s="7">
        <v>22</v>
      </c>
      <c r="I459" s="46">
        <v>92</v>
      </c>
      <c r="J459" s="7">
        <v>544</v>
      </c>
      <c r="K459" s="7">
        <v>71</v>
      </c>
      <c r="L459" s="46">
        <v>87</v>
      </c>
      <c r="M459" s="47">
        <v>7.15</v>
      </c>
      <c r="N459" s="47">
        <v>7.2</v>
      </c>
      <c r="O459" s="7">
        <v>1802</v>
      </c>
      <c r="P459" s="7">
        <v>1848</v>
      </c>
      <c r="Q459" s="52">
        <v>52</v>
      </c>
      <c r="R459" s="52">
        <v>40.799999999999997</v>
      </c>
      <c r="S459" s="52">
        <v>65.900000000000006</v>
      </c>
      <c r="T459" s="52">
        <v>52.8</v>
      </c>
      <c r="U459" s="40">
        <v>20</v>
      </c>
      <c r="V459" s="52">
        <v>7.3</v>
      </c>
      <c r="W459" s="52">
        <v>3.6</v>
      </c>
      <c r="X459" s="40">
        <v>51</v>
      </c>
      <c r="Y459" s="53">
        <v>3.25</v>
      </c>
      <c r="Z459" s="40">
        <v>875</v>
      </c>
      <c r="AA459" s="7">
        <v>2513</v>
      </c>
      <c r="AB459" s="8">
        <f t="shared" ref="AB459:AB470" si="176">AA459/B459</f>
        <v>1.0859982713915297</v>
      </c>
      <c r="AC459" s="8">
        <f t="shared" ref="AC459:AC470" si="177">Z459/B459</f>
        <v>0.37813310285220397</v>
      </c>
      <c r="AD459" s="62">
        <v>22</v>
      </c>
      <c r="AE459" s="63">
        <v>2.12</v>
      </c>
      <c r="AF459" s="77">
        <f t="shared" ref="AF459:AF470" si="178">C459/$C$2</f>
        <v>0.55555555555555558</v>
      </c>
      <c r="AG459" s="78">
        <f t="shared" ref="AG459:AG470" si="179">(C459*D459)/1000</f>
        <v>19.875</v>
      </c>
      <c r="AH459" s="79">
        <f>(AG459)/$E$3</f>
        <v>0.4089506172839506</v>
      </c>
      <c r="AI459" s="80">
        <f t="shared" ref="AI459:AI470" si="180">(C459*G459)/1000</f>
        <v>20.475000000000001</v>
      </c>
      <c r="AJ459" s="79">
        <f>(AI459)/$G$3</f>
        <v>0.40464426877470355</v>
      </c>
      <c r="AK459" s="106">
        <f>(0.8*C459*G459)/60</f>
        <v>273</v>
      </c>
    </row>
    <row r="460" spans="1:37" x14ac:dyDescent="0.2">
      <c r="A460" s="21" t="s">
        <v>22</v>
      </c>
      <c r="B460" s="7">
        <v>1745</v>
      </c>
      <c r="C460" s="7">
        <v>62</v>
      </c>
      <c r="D460" s="7">
        <v>161</v>
      </c>
      <c r="E460" s="7">
        <v>18</v>
      </c>
      <c r="F460" s="46">
        <v>89</v>
      </c>
      <c r="G460" s="7">
        <v>233</v>
      </c>
      <c r="H460" s="7">
        <v>20</v>
      </c>
      <c r="I460" s="46">
        <v>91</v>
      </c>
      <c r="J460" s="7">
        <v>443</v>
      </c>
      <c r="K460" s="7">
        <v>64</v>
      </c>
      <c r="L460" s="46">
        <v>85</v>
      </c>
      <c r="M460" s="47">
        <v>6.98</v>
      </c>
      <c r="N460" s="47">
        <v>7.16</v>
      </c>
      <c r="O460" s="7">
        <v>1858</v>
      </c>
      <c r="P460" s="7">
        <v>1894</v>
      </c>
      <c r="Q460" s="52">
        <v>56.4</v>
      </c>
      <c r="R460" s="52">
        <v>47.2</v>
      </c>
      <c r="S460" s="52">
        <v>68.3</v>
      </c>
      <c r="T460" s="52">
        <v>63.1</v>
      </c>
      <c r="U460" s="40">
        <v>8</v>
      </c>
      <c r="V460" s="52">
        <v>7.3</v>
      </c>
      <c r="W460" s="52">
        <v>5.0999999999999996</v>
      </c>
      <c r="X460" s="40">
        <v>30</v>
      </c>
      <c r="Y460" s="53">
        <v>3.33</v>
      </c>
      <c r="Z460" s="7">
        <v>651</v>
      </c>
      <c r="AA460" s="7">
        <v>1922</v>
      </c>
      <c r="AB460" s="8">
        <f t="shared" si="176"/>
        <v>1.101432664756447</v>
      </c>
      <c r="AC460" s="8">
        <f t="shared" si="177"/>
        <v>0.37306590257879657</v>
      </c>
      <c r="AD460" s="46">
        <v>0</v>
      </c>
      <c r="AE460" s="55" t="s">
        <v>129</v>
      </c>
      <c r="AF460" s="77">
        <f t="shared" si="178"/>
        <v>0.45925925925925926</v>
      </c>
      <c r="AG460" s="78">
        <f t="shared" si="179"/>
        <v>9.9819999999999993</v>
      </c>
      <c r="AH460" s="79">
        <f t="shared" ref="AH460:AH472" si="181">(AG460)/$E$3</f>
        <v>0.20539094650205758</v>
      </c>
      <c r="AI460" s="80">
        <f t="shared" si="180"/>
        <v>14.446</v>
      </c>
      <c r="AJ460" s="79">
        <f t="shared" ref="AJ460:AJ472" si="182">(AI460)/$G$3</f>
        <v>0.28549407114624503</v>
      </c>
      <c r="AK460" s="106">
        <f t="shared" ref="AK460:AK470" si="183">(0.8*C460*G460)/60</f>
        <v>192.61333333333334</v>
      </c>
    </row>
    <row r="461" spans="1:37" x14ac:dyDescent="0.2">
      <c r="A461" s="21" t="s">
        <v>37</v>
      </c>
      <c r="B461" s="7">
        <v>2452</v>
      </c>
      <c r="C461" s="7">
        <v>79</v>
      </c>
      <c r="D461" s="7">
        <v>247</v>
      </c>
      <c r="E461" s="7">
        <v>25</v>
      </c>
      <c r="F461" s="46">
        <v>90</v>
      </c>
      <c r="G461" s="7">
        <v>269</v>
      </c>
      <c r="H461" s="7">
        <v>19</v>
      </c>
      <c r="I461" s="46">
        <v>93</v>
      </c>
      <c r="J461" s="7">
        <v>483</v>
      </c>
      <c r="K461" s="7">
        <v>73</v>
      </c>
      <c r="L461" s="46">
        <v>85</v>
      </c>
      <c r="M461" s="47">
        <v>6.92</v>
      </c>
      <c r="N461" s="47">
        <v>7.02</v>
      </c>
      <c r="O461" s="7">
        <v>1656</v>
      </c>
      <c r="P461" s="7">
        <v>1690</v>
      </c>
      <c r="Q461" s="52">
        <v>52.9</v>
      </c>
      <c r="R461" s="52">
        <v>40.299999999999997</v>
      </c>
      <c r="S461" s="52">
        <v>69.5</v>
      </c>
      <c r="T461" s="52">
        <v>51.9</v>
      </c>
      <c r="U461" s="40">
        <v>25</v>
      </c>
      <c r="V461" s="52">
        <v>8.3000000000000007</v>
      </c>
      <c r="W461" s="52">
        <v>4.4000000000000004</v>
      </c>
      <c r="X461" s="40">
        <v>48</v>
      </c>
      <c r="Y461" s="53">
        <v>2.66</v>
      </c>
      <c r="Z461" s="40">
        <v>1032</v>
      </c>
      <c r="AA461" s="7">
        <v>2032</v>
      </c>
      <c r="AB461" s="8">
        <f t="shared" si="176"/>
        <v>0.82871125611745511</v>
      </c>
      <c r="AC461" s="8">
        <f t="shared" si="177"/>
        <v>0.42088091353996737</v>
      </c>
      <c r="AD461" s="46">
        <v>0</v>
      </c>
      <c r="AE461" s="55" t="s">
        <v>129</v>
      </c>
      <c r="AF461" s="77">
        <f t="shared" si="178"/>
        <v>0.58518518518518514</v>
      </c>
      <c r="AG461" s="78">
        <f t="shared" si="179"/>
        <v>19.513000000000002</v>
      </c>
      <c r="AH461" s="79">
        <f t="shared" si="181"/>
        <v>0.40150205761316876</v>
      </c>
      <c r="AI461" s="80">
        <f t="shared" si="180"/>
        <v>21.251000000000001</v>
      </c>
      <c r="AJ461" s="79">
        <f t="shared" si="182"/>
        <v>0.41998023715415023</v>
      </c>
      <c r="AK461" s="106">
        <f t="shared" si="183"/>
        <v>283.34666666666664</v>
      </c>
    </row>
    <row r="462" spans="1:37" x14ac:dyDescent="0.2">
      <c r="A462" s="21" t="s">
        <v>24</v>
      </c>
      <c r="B462" s="7">
        <v>2753</v>
      </c>
      <c r="C462" s="7">
        <v>91.766999999999996</v>
      </c>
      <c r="D462" s="7">
        <v>197.5</v>
      </c>
      <c r="E462" s="7">
        <v>19.25</v>
      </c>
      <c r="F462" s="46">
        <v>90.253</v>
      </c>
      <c r="G462" s="7">
        <v>220</v>
      </c>
      <c r="H462" s="7">
        <v>15.25</v>
      </c>
      <c r="I462" s="46">
        <v>93.067999999999998</v>
      </c>
      <c r="J462" s="7">
        <v>406.25</v>
      </c>
      <c r="K462" s="7">
        <v>65.625</v>
      </c>
      <c r="L462" s="46">
        <v>83.846000000000004</v>
      </c>
      <c r="M462" s="47">
        <v>6.94</v>
      </c>
      <c r="N462" s="47">
        <v>7.0110000000000001</v>
      </c>
      <c r="O462" s="7">
        <v>1590.25</v>
      </c>
      <c r="P462" s="7">
        <v>1638.5</v>
      </c>
      <c r="Q462" s="52">
        <v>57.238</v>
      </c>
      <c r="R462" s="52">
        <v>44.387999999999998</v>
      </c>
      <c r="S462" s="52">
        <v>65.8</v>
      </c>
      <c r="T462" s="52">
        <v>50.637999999999998</v>
      </c>
      <c r="U462" s="40">
        <v>23.042999999999999</v>
      </c>
      <c r="V462" s="52">
        <v>7.8360000000000003</v>
      </c>
      <c r="W462" s="52">
        <v>4.0380000000000003</v>
      </c>
      <c r="X462" s="40">
        <v>48.469000000000001</v>
      </c>
      <c r="Y462" s="53">
        <v>2.4500000000000002</v>
      </c>
      <c r="Z462" s="7">
        <v>1049</v>
      </c>
      <c r="AA462" s="7">
        <v>2113</v>
      </c>
      <c r="AB462" s="8">
        <f t="shared" si="176"/>
        <v>0.76752633490737376</v>
      </c>
      <c r="AC462" s="8">
        <f t="shared" si="177"/>
        <v>0.38103886669088266</v>
      </c>
      <c r="AD462" s="46">
        <v>22</v>
      </c>
      <c r="AE462" s="55">
        <v>1.64</v>
      </c>
      <c r="AF462" s="77">
        <f t="shared" si="178"/>
        <v>0.67975555555555556</v>
      </c>
      <c r="AG462" s="78">
        <f t="shared" si="179"/>
        <v>18.123982499999997</v>
      </c>
      <c r="AH462" s="79">
        <f t="shared" si="181"/>
        <v>0.37292145061728388</v>
      </c>
      <c r="AI462" s="80">
        <f t="shared" si="180"/>
        <v>20.188739999999999</v>
      </c>
      <c r="AJ462" s="79">
        <f t="shared" si="182"/>
        <v>0.3989869565217391</v>
      </c>
      <c r="AK462" s="106">
        <f t="shared" si="183"/>
        <v>269.1832</v>
      </c>
    </row>
    <row r="463" spans="1:37" x14ac:dyDescent="0.2">
      <c r="A463" s="21" t="s">
        <v>25</v>
      </c>
      <c r="B463" s="7">
        <v>3667</v>
      </c>
      <c r="C463" s="7">
        <v>118.29</v>
      </c>
      <c r="D463" s="7">
        <v>239.667</v>
      </c>
      <c r="E463" s="7">
        <v>9.6669999999999998</v>
      </c>
      <c r="F463" s="46">
        <v>95.965999999999994</v>
      </c>
      <c r="G463" s="7">
        <v>232.22200000000001</v>
      </c>
      <c r="H463" s="7">
        <v>13.778</v>
      </c>
      <c r="I463" s="46">
        <v>94.066999999999993</v>
      </c>
      <c r="J463" s="7">
        <v>400.88900000000001</v>
      </c>
      <c r="K463" s="7">
        <v>44.110999999999997</v>
      </c>
      <c r="L463" s="46">
        <v>88.997</v>
      </c>
      <c r="M463" s="47">
        <v>6.7720000000000002</v>
      </c>
      <c r="N463" s="47">
        <v>7.0469999999999997</v>
      </c>
      <c r="O463" s="7">
        <v>1637.222</v>
      </c>
      <c r="P463" s="7">
        <v>1599.8889999999999</v>
      </c>
      <c r="Q463" s="52">
        <v>38.14</v>
      </c>
      <c r="R463" s="52">
        <v>30.919</v>
      </c>
      <c r="S463" s="52">
        <v>48.567</v>
      </c>
      <c r="T463" s="52">
        <v>35.756</v>
      </c>
      <c r="U463" s="40">
        <v>26.378</v>
      </c>
      <c r="V463" s="52">
        <v>6.1669999999999998</v>
      </c>
      <c r="W463" s="52">
        <v>3.391</v>
      </c>
      <c r="X463" s="40">
        <v>45.014000000000003</v>
      </c>
      <c r="Y463" s="53">
        <v>3</v>
      </c>
      <c r="Z463" s="7">
        <v>1431</v>
      </c>
      <c r="AA463" s="7">
        <v>2459</v>
      </c>
      <c r="AB463" s="8">
        <f t="shared" si="176"/>
        <v>0.6705754022361603</v>
      </c>
      <c r="AC463" s="8">
        <f t="shared" si="177"/>
        <v>0.39023725115898555</v>
      </c>
      <c r="AD463" s="46">
        <v>0</v>
      </c>
      <c r="AE463" s="61" t="s">
        <v>129</v>
      </c>
      <c r="AF463" s="77">
        <f t="shared" si="178"/>
        <v>0.87622222222222224</v>
      </c>
      <c r="AG463" s="78">
        <f t="shared" si="179"/>
        <v>28.350209430000003</v>
      </c>
      <c r="AH463" s="79">
        <f t="shared" si="181"/>
        <v>0.58333764259259269</v>
      </c>
      <c r="AI463" s="80">
        <f t="shared" si="180"/>
        <v>27.469540380000002</v>
      </c>
      <c r="AJ463" s="79">
        <f t="shared" si="182"/>
        <v>0.54287629209486166</v>
      </c>
      <c r="AK463" s="106">
        <f t="shared" si="183"/>
        <v>366.26053840000003</v>
      </c>
    </row>
    <row r="464" spans="1:37" x14ac:dyDescent="0.2">
      <c r="A464" s="21" t="s">
        <v>26</v>
      </c>
      <c r="B464" s="7">
        <v>4215</v>
      </c>
      <c r="C464" s="7">
        <v>140.5</v>
      </c>
      <c r="D464" s="7">
        <v>192.857</v>
      </c>
      <c r="E464" s="7">
        <v>10</v>
      </c>
      <c r="F464" s="46">
        <v>94.814999999999998</v>
      </c>
      <c r="G464" s="7">
        <v>162.857</v>
      </c>
      <c r="H464" s="7">
        <v>10.571</v>
      </c>
      <c r="I464" s="46">
        <v>93.509</v>
      </c>
      <c r="J464" s="7">
        <v>359.42899999999997</v>
      </c>
      <c r="K464" s="7">
        <v>31.143000000000001</v>
      </c>
      <c r="L464" s="46">
        <v>91.334999999999994</v>
      </c>
      <c r="M464" s="47">
        <v>6.9039999999999999</v>
      </c>
      <c r="N464" s="47">
        <v>7.0960000000000001</v>
      </c>
      <c r="O464" s="7">
        <v>1610.5709999999999</v>
      </c>
      <c r="P464" s="7">
        <v>1521.5709999999999</v>
      </c>
      <c r="Q464" s="52">
        <v>35.070999999999998</v>
      </c>
      <c r="R464" s="52">
        <v>16.837</v>
      </c>
      <c r="S464" s="52">
        <v>47.5</v>
      </c>
      <c r="T464" s="52">
        <v>22.356999999999999</v>
      </c>
      <c r="U464" s="40">
        <v>52.933</v>
      </c>
      <c r="V464" s="52">
        <v>5.2039999999999997</v>
      </c>
      <c r="W464" s="52">
        <v>3.194</v>
      </c>
      <c r="X464" s="40">
        <v>38.624000000000002</v>
      </c>
      <c r="Y464" s="53">
        <v>2.85</v>
      </c>
      <c r="Z464" s="7">
        <v>1670</v>
      </c>
      <c r="AA464" s="7">
        <v>2750</v>
      </c>
      <c r="AB464" s="8">
        <f t="shared" si="176"/>
        <v>0.65243179122182682</v>
      </c>
      <c r="AC464" s="8">
        <f t="shared" si="177"/>
        <v>0.39620403321470937</v>
      </c>
      <c r="AD464" s="46">
        <v>22</v>
      </c>
      <c r="AE464" s="55">
        <v>2.14</v>
      </c>
      <c r="AF464" s="77">
        <f t="shared" si="178"/>
        <v>1.0407407407407407</v>
      </c>
      <c r="AG464" s="78">
        <f t="shared" si="179"/>
        <v>27.096408500000003</v>
      </c>
      <c r="AH464" s="79">
        <f t="shared" si="181"/>
        <v>0.55753926954732513</v>
      </c>
      <c r="AI464" s="80">
        <f t="shared" si="180"/>
        <v>22.881408500000003</v>
      </c>
      <c r="AJ464" s="79">
        <f t="shared" si="182"/>
        <v>0.45220174901185772</v>
      </c>
      <c r="AK464" s="106">
        <f t="shared" si="183"/>
        <v>305.08544666666671</v>
      </c>
    </row>
    <row r="465" spans="1:37" x14ac:dyDescent="0.2">
      <c r="A465" s="21" t="s">
        <v>27</v>
      </c>
      <c r="B465" s="7">
        <v>4147</v>
      </c>
      <c r="C465" s="7">
        <v>133.774</v>
      </c>
      <c r="D465" s="7">
        <v>200</v>
      </c>
      <c r="E465" s="7">
        <v>7.5</v>
      </c>
      <c r="F465" s="46">
        <v>96.25</v>
      </c>
      <c r="G465" s="7">
        <v>241.667</v>
      </c>
      <c r="H465" s="7">
        <v>7.5</v>
      </c>
      <c r="I465" s="46">
        <v>96.897000000000006</v>
      </c>
      <c r="J465" s="7">
        <v>443.5</v>
      </c>
      <c r="K465" s="7">
        <v>39</v>
      </c>
      <c r="L465" s="46">
        <v>91.206000000000003</v>
      </c>
      <c r="M465" s="47">
        <v>6.96</v>
      </c>
      <c r="N465" s="47">
        <v>7.3</v>
      </c>
      <c r="O465" s="7">
        <v>1750</v>
      </c>
      <c r="P465" s="7">
        <v>1654.3330000000001</v>
      </c>
      <c r="Q465" s="52">
        <v>46.116999999999997</v>
      </c>
      <c r="R465" s="52">
        <v>32.167000000000002</v>
      </c>
      <c r="S465" s="52">
        <v>59.966999999999999</v>
      </c>
      <c r="T465" s="52">
        <v>36.017000000000003</v>
      </c>
      <c r="U465" s="40">
        <v>39.939</v>
      </c>
      <c r="V465" s="52">
        <v>7.625</v>
      </c>
      <c r="W465" s="52">
        <v>3.35</v>
      </c>
      <c r="X465" s="40">
        <v>56.066000000000003</v>
      </c>
      <c r="Y465" s="53">
        <v>3</v>
      </c>
      <c r="Z465" s="7">
        <v>1627</v>
      </c>
      <c r="AA465" s="7">
        <v>2683</v>
      </c>
      <c r="AB465" s="8">
        <f t="shared" si="176"/>
        <v>0.64697371593923314</v>
      </c>
      <c r="AC465" s="8">
        <f t="shared" si="177"/>
        <v>0.39233180612490959</v>
      </c>
      <c r="AD465" s="46">
        <v>26.6</v>
      </c>
      <c r="AE465" s="105">
        <v>16.399999999999999</v>
      </c>
      <c r="AF465" s="77">
        <f t="shared" si="178"/>
        <v>0.99091851851851853</v>
      </c>
      <c r="AG465" s="78">
        <f t="shared" si="179"/>
        <v>26.754799999999999</v>
      </c>
      <c r="AH465" s="79">
        <f t="shared" si="181"/>
        <v>0.55051028806584357</v>
      </c>
      <c r="AI465" s="80">
        <f t="shared" si="180"/>
        <v>32.328761258</v>
      </c>
      <c r="AJ465" s="79">
        <f t="shared" si="182"/>
        <v>0.63890832525691699</v>
      </c>
      <c r="AK465" s="106">
        <f t="shared" si="183"/>
        <v>431.05015010666671</v>
      </c>
    </row>
    <row r="466" spans="1:37" x14ac:dyDescent="0.2">
      <c r="A466" s="21" t="s">
        <v>28</v>
      </c>
      <c r="B466" s="7">
        <v>4632</v>
      </c>
      <c r="C466" s="7">
        <v>149</v>
      </c>
      <c r="D466" s="7">
        <v>241</v>
      </c>
      <c r="E466" s="7">
        <v>8</v>
      </c>
      <c r="F466" s="46">
        <v>97</v>
      </c>
      <c r="G466" s="7">
        <v>223</v>
      </c>
      <c r="H466" s="7">
        <v>13</v>
      </c>
      <c r="I466" s="46">
        <v>94</v>
      </c>
      <c r="J466" s="7">
        <v>426</v>
      </c>
      <c r="K466" s="7">
        <v>39</v>
      </c>
      <c r="L466" s="46">
        <v>91</v>
      </c>
      <c r="M466" s="47">
        <v>6.93</v>
      </c>
      <c r="N466" s="47">
        <v>7.23</v>
      </c>
      <c r="O466" s="7">
        <v>1759</v>
      </c>
      <c r="P466" s="7">
        <v>1670</v>
      </c>
      <c r="Q466" s="52">
        <v>37.6</v>
      </c>
      <c r="R466" s="52">
        <v>19.8</v>
      </c>
      <c r="S466" s="52">
        <v>48</v>
      </c>
      <c r="T466" s="52">
        <v>24</v>
      </c>
      <c r="U466" s="40">
        <v>50</v>
      </c>
      <c r="V466" s="52">
        <v>5.3</v>
      </c>
      <c r="W466" s="52">
        <v>3.4</v>
      </c>
      <c r="X466" s="40">
        <v>36</v>
      </c>
      <c r="Y466" s="53">
        <v>2.5499999999999998</v>
      </c>
      <c r="Z466" s="7">
        <v>1769</v>
      </c>
      <c r="AA466" s="7">
        <v>3228</v>
      </c>
      <c r="AB466" s="8">
        <f t="shared" si="176"/>
        <v>0.69689119170984459</v>
      </c>
      <c r="AC466" s="8">
        <f t="shared" si="177"/>
        <v>0.38190846286701208</v>
      </c>
      <c r="AD466" s="46">
        <v>0</v>
      </c>
      <c r="AE466" s="55" t="s">
        <v>129</v>
      </c>
      <c r="AF466" s="77">
        <f t="shared" si="178"/>
        <v>1.1037037037037036</v>
      </c>
      <c r="AG466" s="78">
        <f t="shared" si="179"/>
        <v>35.908999999999999</v>
      </c>
      <c r="AH466" s="79">
        <f t="shared" si="181"/>
        <v>0.73886831275720155</v>
      </c>
      <c r="AI466" s="80">
        <f t="shared" si="180"/>
        <v>33.226999999999997</v>
      </c>
      <c r="AJ466" s="79">
        <f t="shared" si="182"/>
        <v>0.65666007905138335</v>
      </c>
      <c r="AK466" s="106">
        <f t="shared" si="183"/>
        <v>443.0266666666667</v>
      </c>
    </row>
    <row r="467" spans="1:37" x14ac:dyDescent="0.2">
      <c r="A467" s="21" t="s">
        <v>29</v>
      </c>
      <c r="B467" s="7">
        <v>3125</v>
      </c>
      <c r="C467" s="7">
        <v>104.167</v>
      </c>
      <c r="D467" s="7">
        <v>172.25</v>
      </c>
      <c r="E467" s="7">
        <v>18.75</v>
      </c>
      <c r="F467" s="46">
        <v>89.114999999999995</v>
      </c>
      <c r="G467" s="7">
        <v>153.75</v>
      </c>
      <c r="H467" s="7">
        <v>14.75</v>
      </c>
      <c r="I467" s="46">
        <v>90.406999999999996</v>
      </c>
      <c r="J467" s="7">
        <v>281.375</v>
      </c>
      <c r="K467" s="7">
        <v>57.5</v>
      </c>
      <c r="L467" s="46">
        <v>79.564999999999998</v>
      </c>
      <c r="M467" s="47">
        <v>7.0140000000000002</v>
      </c>
      <c r="N467" s="47">
        <v>7.2249999999999996</v>
      </c>
      <c r="O467" s="7">
        <v>1748</v>
      </c>
      <c r="P467" s="7">
        <v>1799.125</v>
      </c>
      <c r="Q467" s="52">
        <v>41.488</v>
      </c>
      <c r="R467" s="52">
        <v>31.7</v>
      </c>
      <c r="S467" s="52">
        <v>54.5</v>
      </c>
      <c r="T467" s="52">
        <v>38.313000000000002</v>
      </c>
      <c r="U467" s="40">
        <v>29.701000000000001</v>
      </c>
      <c r="V467" s="52">
        <v>5.88</v>
      </c>
      <c r="W467" s="52">
        <v>3.6240000000000001</v>
      </c>
      <c r="X467" s="40">
        <v>38.366999999999997</v>
      </c>
      <c r="Y467" s="53">
        <v>3</v>
      </c>
      <c r="Z467" s="7">
        <v>1179</v>
      </c>
      <c r="AA467" s="7">
        <v>2000</v>
      </c>
      <c r="AB467" s="8">
        <f t="shared" si="176"/>
        <v>0.64</v>
      </c>
      <c r="AC467" s="8">
        <f t="shared" si="177"/>
        <v>0.37728</v>
      </c>
      <c r="AD467" s="46">
        <v>0</v>
      </c>
      <c r="AE467" s="55" t="s">
        <v>129</v>
      </c>
      <c r="AF467" s="77">
        <f t="shared" si="178"/>
        <v>0.77160740740740741</v>
      </c>
      <c r="AG467" s="78">
        <f t="shared" si="179"/>
        <v>17.94276575</v>
      </c>
      <c r="AH467" s="79">
        <f t="shared" si="181"/>
        <v>0.36919271090534977</v>
      </c>
      <c r="AI467" s="80">
        <f t="shared" si="180"/>
        <v>16.015676250000002</v>
      </c>
      <c r="AJ467" s="79">
        <f t="shared" si="182"/>
        <v>0.31651534090909095</v>
      </c>
      <c r="AK467" s="106">
        <f t="shared" si="183"/>
        <v>213.54235000000003</v>
      </c>
    </row>
    <row r="468" spans="1:37" x14ac:dyDescent="0.2">
      <c r="A468" s="21" t="s">
        <v>30</v>
      </c>
      <c r="B468" s="7">
        <v>4042</v>
      </c>
      <c r="C468" s="7">
        <v>130.387</v>
      </c>
      <c r="D468" s="7">
        <v>213</v>
      </c>
      <c r="E468" s="7">
        <v>9.6669999999999998</v>
      </c>
      <c r="F468" s="46">
        <v>95.462000000000003</v>
      </c>
      <c r="G468" s="7">
        <v>203.333</v>
      </c>
      <c r="H468" s="7">
        <v>11.333</v>
      </c>
      <c r="I468" s="46">
        <v>94.426000000000002</v>
      </c>
      <c r="J468" s="7">
        <v>311.22199999999998</v>
      </c>
      <c r="K468" s="7">
        <v>38.444000000000003</v>
      </c>
      <c r="L468" s="46">
        <v>87.647000000000006</v>
      </c>
      <c r="M468" s="47">
        <v>6.9829999999999997</v>
      </c>
      <c r="N468" s="47">
        <v>7.2590000000000003</v>
      </c>
      <c r="O468" s="7">
        <v>1972</v>
      </c>
      <c r="P468" s="7">
        <v>1928.556</v>
      </c>
      <c r="Q468" s="52">
        <v>35.085999999999999</v>
      </c>
      <c r="R468" s="52">
        <v>21.606000000000002</v>
      </c>
      <c r="S468" s="52">
        <v>45.067</v>
      </c>
      <c r="T468" s="52">
        <v>26.111000000000001</v>
      </c>
      <c r="U468" s="40">
        <v>42.061999999999998</v>
      </c>
      <c r="V468" s="52">
        <v>5.0599999999999996</v>
      </c>
      <c r="W468" s="52">
        <v>1.8819999999999999</v>
      </c>
      <c r="X468" s="40">
        <v>62.805999999999997</v>
      </c>
      <c r="Y468" s="53">
        <v>2.85</v>
      </c>
      <c r="Z468" s="7">
        <v>1663</v>
      </c>
      <c r="AA468" s="7">
        <v>2249</v>
      </c>
      <c r="AB468" s="8">
        <f t="shared" si="176"/>
        <v>0.55640771895101437</v>
      </c>
      <c r="AC468" s="8">
        <f t="shared" si="177"/>
        <v>0.41142998515586343</v>
      </c>
      <c r="AD468" s="46">
        <v>22</v>
      </c>
      <c r="AE468" s="55">
        <v>1.74</v>
      </c>
      <c r="AF468" s="77">
        <f t="shared" si="178"/>
        <v>0.96582962962962959</v>
      </c>
      <c r="AG468" s="78">
        <f t="shared" si="179"/>
        <v>27.772431000000001</v>
      </c>
      <c r="AH468" s="79">
        <f t="shared" si="181"/>
        <v>0.57144919753086421</v>
      </c>
      <c r="AI468" s="80">
        <f t="shared" si="180"/>
        <v>26.511979871000001</v>
      </c>
      <c r="AJ468" s="79">
        <f t="shared" si="182"/>
        <v>0.52395217136363637</v>
      </c>
      <c r="AK468" s="106">
        <f t="shared" si="183"/>
        <v>353.49306494666666</v>
      </c>
    </row>
    <row r="469" spans="1:37" x14ac:dyDescent="0.2">
      <c r="A469" s="21" t="s">
        <v>31</v>
      </c>
      <c r="B469" s="7">
        <v>2742</v>
      </c>
      <c r="C469" s="7">
        <v>91.4</v>
      </c>
      <c r="D469" s="7">
        <v>146</v>
      </c>
      <c r="E469" s="7">
        <v>6.6669999999999998</v>
      </c>
      <c r="F469" s="46">
        <v>95.433999999999997</v>
      </c>
      <c r="G469" s="7">
        <v>165.55600000000001</v>
      </c>
      <c r="H469" s="7">
        <v>8.4440000000000008</v>
      </c>
      <c r="I469" s="46">
        <v>94.9</v>
      </c>
      <c r="J469" s="7">
        <v>304.88900000000001</v>
      </c>
      <c r="K469" s="7">
        <v>28</v>
      </c>
      <c r="L469" s="46">
        <v>90.816000000000003</v>
      </c>
      <c r="M469" s="47">
        <v>7.0590000000000002</v>
      </c>
      <c r="N469" s="47">
        <v>7.1639999999999997</v>
      </c>
      <c r="O469" s="7">
        <v>2033.778</v>
      </c>
      <c r="P469" s="7">
        <v>1909</v>
      </c>
      <c r="Q469" s="52">
        <v>41.57</v>
      </c>
      <c r="R469" s="52">
        <v>7.9480000000000004</v>
      </c>
      <c r="S469" s="52">
        <v>49.5</v>
      </c>
      <c r="T469" s="52">
        <v>10.907</v>
      </c>
      <c r="U469" s="40">
        <v>77.965999999999994</v>
      </c>
      <c r="V469" s="52">
        <v>5.524</v>
      </c>
      <c r="W469" s="52">
        <v>2.9220000000000002</v>
      </c>
      <c r="X469" s="40">
        <v>47.103999999999999</v>
      </c>
      <c r="Y469" s="53">
        <v>3</v>
      </c>
      <c r="Z469" s="7">
        <v>1134</v>
      </c>
      <c r="AA469" s="7">
        <v>2079</v>
      </c>
      <c r="AB469" s="8">
        <f t="shared" si="176"/>
        <v>0.75820568927789933</v>
      </c>
      <c r="AC469" s="8">
        <f t="shared" si="177"/>
        <v>0.41356673960612689</v>
      </c>
      <c r="AD469" s="46">
        <v>0</v>
      </c>
      <c r="AE469" s="55" t="s">
        <v>129</v>
      </c>
      <c r="AF469" s="77">
        <f t="shared" si="178"/>
        <v>0.6770370370370371</v>
      </c>
      <c r="AG469" s="78">
        <f t="shared" si="179"/>
        <v>13.344400000000002</v>
      </c>
      <c r="AH469" s="79">
        <f t="shared" si="181"/>
        <v>0.27457613168724282</v>
      </c>
      <c r="AI469" s="80">
        <f t="shared" si="180"/>
        <v>15.131818400000002</v>
      </c>
      <c r="AJ469" s="79">
        <f t="shared" si="182"/>
        <v>0.29904779446640317</v>
      </c>
      <c r="AK469" s="106">
        <f t="shared" si="183"/>
        <v>201.75757866666669</v>
      </c>
    </row>
    <row r="470" spans="1:37" ht="13.5" thickBot="1" x14ac:dyDescent="0.25">
      <c r="A470" s="21" t="s">
        <v>32</v>
      </c>
      <c r="B470" s="7">
        <v>2254</v>
      </c>
      <c r="C470" s="7">
        <v>72.709999999999994</v>
      </c>
      <c r="D470" s="7">
        <v>106</v>
      </c>
      <c r="E470" s="7">
        <v>8.5709999999999997</v>
      </c>
      <c r="F470" s="46">
        <v>91.914000000000001</v>
      </c>
      <c r="G470" s="7">
        <v>161.429</v>
      </c>
      <c r="H470" s="7">
        <v>12</v>
      </c>
      <c r="I470" s="46">
        <v>92.566000000000003</v>
      </c>
      <c r="J470" s="7">
        <v>337.14299999999997</v>
      </c>
      <c r="K470" s="7">
        <v>42</v>
      </c>
      <c r="L470" s="46">
        <v>87.542000000000002</v>
      </c>
      <c r="M470" s="47">
        <v>6.94</v>
      </c>
      <c r="N470" s="47">
        <v>7.2069999999999999</v>
      </c>
      <c r="O470" s="7">
        <v>2034.4290000000001</v>
      </c>
      <c r="P470" s="7">
        <v>2025</v>
      </c>
      <c r="Q470" s="52">
        <v>50.756999999999998</v>
      </c>
      <c r="R470" s="52">
        <v>31.414000000000001</v>
      </c>
      <c r="S470" s="52">
        <v>57.343000000000004</v>
      </c>
      <c r="T470" s="52">
        <v>36.256999999999998</v>
      </c>
      <c r="U470" s="40">
        <v>36.771999999999998</v>
      </c>
      <c r="V470" s="52">
        <v>6.343</v>
      </c>
      <c r="W470" s="52">
        <v>2.66</v>
      </c>
      <c r="X470" s="40">
        <v>58.064</v>
      </c>
      <c r="Y470" s="53">
        <v>2.88</v>
      </c>
      <c r="Z470" s="7">
        <v>1033</v>
      </c>
      <c r="AA470" s="7">
        <v>1946</v>
      </c>
      <c r="AB470" s="8">
        <f t="shared" si="176"/>
        <v>0.86335403726708071</v>
      </c>
      <c r="AC470" s="8">
        <f t="shared" si="177"/>
        <v>0.45829636202307011</v>
      </c>
      <c r="AD470" s="62">
        <v>22</v>
      </c>
      <c r="AE470" s="63">
        <v>2.69</v>
      </c>
      <c r="AF470" s="77">
        <f t="shared" si="178"/>
        <v>0.53859259259259251</v>
      </c>
      <c r="AG470" s="78">
        <f t="shared" si="179"/>
        <v>7.7072599999999989</v>
      </c>
      <c r="AH470" s="79">
        <f t="shared" si="181"/>
        <v>0.15858559670781891</v>
      </c>
      <c r="AI470" s="80">
        <f t="shared" si="180"/>
        <v>11.737502589999998</v>
      </c>
      <c r="AJ470" s="79">
        <f t="shared" si="182"/>
        <v>0.23196645434782603</v>
      </c>
      <c r="AK470" s="106">
        <f t="shared" si="183"/>
        <v>156.50003453333332</v>
      </c>
    </row>
    <row r="471" spans="1:37" ht="13.5" thickTop="1" x14ac:dyDescent="0.2">
      <c r="A471" s="22" t="s">
        <v>144</v>
      </c>
      <c r="B471" s="54">
        <f>SUM(B459:B470)</f>
        <v>38088</v>
      </c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41"/>
      <c r="N471" s="41"/>
      <c r="O471" s="41"/>
      <c r="P471" s="41"/>
      <c r="Q471" s="51"/>
      <c r="R471" s="51"/>
      <c r="S471" s="51"/>
      <c r="T471" s="51"/>
      <c r="U471" s="51"/>
      <c r="V471" s="51"/>
      <c r="W471" s="51"/>
      <c r="X471" s="51"/>
      <c r="Y471" s="66"/>
      <c r="Z471" s="54">
        <f>SUM(Z459:Z470)</f>
        <v>15113</v>
      </c>
      <c r="AA471" s="54">
        <f>SUM(AA459:AA470)</f>
        <v>27974</v>
      </c>
      <c r="AB471" s="41"/>
      <c r="AC471" s="41"/>
      <c r="AD471" s="54">
        <f>SUM(AD459:AD470)</f>
        <v>136.6</v>
      </c>
      <c r="AE471" s="54"/>
      <c r="AF471" s="81"/>
      <c r="AG471" s="82"/>
      <c r="AH471" s="83"/>
      <c r="AI471" s="84"/>
      <c r="AJ471" s="83"/>
      <c r="AK471" s="107"/>
    </row>
    <row r="472" spans="1:37" ht="13.5" thickBot="1" x14ac:dyDescent="0.25">
      <c r="A472" s="23" t="s">
        <v>145</v>
      </c>
      <c r="B472" s="13">
        <f t="shared" ref="B472:X472" si="184">AVERAGE(B459:B470)</f>
        <v>3174</v>
      </c>
      <c r="C472" s="45">
        <f t="shared" si="184"/>
        <v>103.99958333333335</v>
      </c>
      <c r="D472" s="13">
        <f t="shared" si="184"/>
        <v>198.43949999999998</v>
      </c>
      <c r="E472" s="13">
        <f t="shared" si="184"/>
        <v>13.589333333333334</v>
      </c>
      <c r="F472" s="104">
        <f>AVERAGE(F459:F470)</f>
        <v>93.100750000000005</v>
      </c>
      <c r="G472" s="13">
        <f>AVERAGE(G459:G470)</f>
        <v>211.56783333333331</v>
      </c>
      <c r="H472" s="13">
        <f>AVERAGE(H459:H470)</f>
        <v>13.968833333333331</v>
      </c>
      <c r="I472" s="104">
        <f>AVERAGE(I459:I470)</f>
        <v>93.320000000000007</v>
      </c>
      <c r="J472" s="13">
        <f t="shared" si="184"/>
        <v>395.05808333333334</v>
      </c>
      <c r="K472" s="13">
        <f t="shared" si="184"/>
        <v>49.401916666666665</v>
      </c>
      <c r="L472" s="104">
        <f>AVERAGE(L459:L470)</f>
        <v>87.412833333333353</v>
      </c>
      <c r="M472" s="42">
        <f t="shared" si="184"/>
        <v>6.9626666666666663</v>
      </c>
      <c r="N472" s="42">
        <f t="shared" si="184"/>
        <v>7.1599166666666649</v>
      </c>
      <c r="O472" s="42">
        <f t="shared" si="184"/>
        <v>1787.6041666666663</v>
      </c>
      <c r="P472" s="42">
        <f t="shared" si="184"/>
        <v>1764.8311666666666</v>
      </c>
      <c r="Q472" s="45">
        <f>AVERAGE(Q459:Q470)</f>
        <v>45.363916666666675</v>
      </c>
      <c r="R472" s="45">
        <f>AVERAGE(R459:R470)</f>
        <v>30.423249999999996</v>
      </c>
      <c r="S472" s="45">
        <f t="shared" si="184"/>
        <v>56.661999999999999</v>
      </c>
      <c r="T472" s="45">
        <f t="shared" si="184"/>
        <v>37.346333333333334</v>
      </c>
      <c r="U472" s="103">
        <f t="shared" si="184"/>
        <v>35.982833333333339</v>
      </c>
      <c r="V472" s="45">
        <f t="shared" si="184"/>
        <v>6.4865833333333329</v>
      </c>
      <c r="W472" s="45">
        <f t="shared" si="184"/>
        <v>3.4634166666666659</v>
      </c>
      <c r="X472" s="103">
        <f t="shared" si="184"/>
        <v>46.62616666666667</v>
      </c>
      <c r="Y472" s="58">
        <f t="shared" ref="Y472:AE472" si="185">AVERAGE(Y459:Y470)</f>
        <v>2.9016666666666673</v>
      </c>
      <c r="Z472" s="13">
        <f t="shared" si="185"/>
        <v>1259.4166666666667</v>
      </c>
      <c r="AA472" s="13">
        <f t="shared" si="185"/>
        <v>2331.1666666666665</v>
      </c>
      <c r="AB472" s="42">
        <f t="shared" si="185"/>
        <v>0.77237567281465536</v>
      </c>
      <c r="AC472" s="42">
        <f t="shared" si="185"/>
        <v>0.39786445215104393</v>
      </c>
      <c r="AD472" s="13">
        <f t="shared" si="185"/>
        <v>11.383333333333333</v>
      </c>
      <c r="AE472" s="42">
        <f t="shared" si="185"/>
        <v>4.4549999999999992</v>
      </c>
      <c r="AF472" s="85">
        <f>C472/$C$2</f>
        <v>0.77036728395061738</v>
      </c>
      <c r="AG472" s="86">
        <f>(C472*D472)/1000</f>
        <v>20.637625316875003</v>
      </c>
      <c r="AH472" s="87">
        <f t="shared" si="181"/>
        <v>0.4246424962319959</v>
      </c>
      <c r="AI472" s="88">
        <f>(C472*G472)/1000</f>
        <v>22.002966513402779</v>
      </c>
      <c r="AJ472" s="87">
        <f t="shared" si="182"/>
        <v>0.43484123544274267</v>
      </c>
      <c r="AK472" s="108">
        <f>AVERAGE(AK459:AK470)</f>
        <v>290.73825249888893</v>
      </c>
    </row>
    <row r="473" spans="1:37" ht="13.5" thickTop="1" x14ac:dyDescent="0.2"/>
    <row r="474" spans="1:37" ht="13.5" thickBot="1" x14ac:dyDescent="0.25"/>
    <row r="475" spans="1:37" ht="13.5" thickTop="1" x14ac:dyDescent="0.2">
      <c r="A475" s="65" t="s">
        <v>5</v>
      </c>
      <c r="B475" s="25" t="s">
        <v>6</v>
      </c>
      <c r="C475" s="25" t="s">
        <v>6</v>
      </c>
      <c r="D475" s="25" t="s">
        <v>7</v>
      </c>
      <c r="E475" s="25" t="s">
        <v>8</v>
      </c>
      <c r="F475" s="48" t="s">
        <v>2</v>
      </c>
      <c r="G475" s="25" t="s">
        <v>9</v>
      </c>
      <c r="H475" s="25" t="s">
        <v>10</v>
      </c>
      <c r="I475" s="48" t="s">
        <v>3</v>
      </c>
      <c r="J475" s="25" t="s">
        <v>11</v>
      </c>
      <c r="K475" s="25" t="s">
        <v>12</v>
      </c>
      <c r="L475" s="48" t="s">
        <v>13</v>
      </c>
      <c r="M475" s="43" t="s">
        <v>55</v>
      </c>
      <c r="N475" s="43" t="s">
        <v>56</v>
      </c>
      <c r="O475" s="43" t="s">
        <v>57</v>
      </c>
      <c r="P475" s="43" t="s">
        <v>58</v>
      </c>
      <c r="Q475" s="43" t="s">
        <v>84</v>
      </c>
      <c r="R475" s="43" t="s">
        <v>85</v>
      </c>
      <c r="S475" s="43" t="s">
        <v>120</v>
      </c>
      <c r="T475" s="43" t="s">
        <v>121</v>
      </c>
      <c r="U475" s="101" t="s">
        <v>136</v>
      </c>
      <c r="V475" s="43" t="s">
        <v>137</v>
      </c>
      <c r="W475" s="43" t="s">
        <v>138</v>
      </c>
      <c r="X475" s="101" t="s">
        <v>139</v>
      </c>
      <c r="Y475" s="43" t="s">
        <v>113</v>
      </c>
      <c r="Z475" s="26" t="s">
        <v>91</v>
      </c>
      <c r="AA475" s="26" t="s">
        <v>103</v>
      </c>
      <c r="AB475" s="26" t="s">
        <v>103</v>
      </c>
      <c r="AC475" s="26" t="s">
        <v>91</v>
      </c>
      <c r="AD475" s="43" t="s">
        <v>132</v>
      </c>
      <c r="AE475" s="43" t="s">
        <v>90</v>
      </c>
      <c r="AF475" s="69" t="s">
        <v>92</v>
      </c>
      <c r="AG475" s="70" t="s">
        <v>93</v>
      </c>
      <c r="AH475" s="71" t="s">
        <v>94</v>
      </c>
      <c r="AI475" s="72" t="s">
        <v>92</v>
      </c>
      <c r="AJ475" s="71" t="s">
        <v>92</v>
      </c>
      <c r="AK475" s="69" t="s">
        <v>149</v>
      </c>
    </row>
    <row r="476" spans="1:37" ht="13.5" thickBot="1" x14ac:dyDescent="0.25">
      <c r="A476" s="56" t="s">
        <v>146</v>
      </c>
      <c r="B476" s="28" t="s">
        <v>16</v>
      </c>
      <c r="C476" s="29" t="s">
        <v>17</v>
      </c>
      <c r="D476" s="28" t="s">
        <v>41</v>
      </c>
      <c r="E476" s="28" t="s">
        <v>41</v>
      </c>
      <c r="F476" s="49" t="s">
        <v>60</v>
      </c>
      <c r="G476" s="28" t="s">
        <v>41</v>
      </c>
      <c r="H476" s="28" t="s">
        <v>41</v>
      </c>
      <c r="I476" s="49" t="s">
        <v>60</v>
      </c>
      <c r="J476" s="28" t="s">
        <v>41</v>
      </c>
      <c r="K476" s="28" t="s">
        <v>41</v>
      </c>
      <c r="L476" s="49" t="s">
        <v>60</v>
      </c>
      <c r="M476" s="44"/>
      <c r="N476" s="44"/>
      <c r="O476" s="44"/>
      <c r="P476" s="44"/>
      <c r="Q476" s="44"/>
      <c r="R476" s="44"/>
      <c r="S476" s="44"/>
      <c r="T476" s="44"/>
      <c r="U476" s="102" t="s">
        <v>60</v>
      </c>
      <c r="V476" s="44"/>
      <c r="W476" s="44"/>
      <c r="X476" s="102" t="s">
        <v>60</v>
      </c>
      <c r="Y476" s="44"/>
      <c r="Z476" s="29" t="s">
        <v>49</v>
      </c>
      <c r="AA476" s="29" t="s">
        <v>49</v>
      </c>
      <c r="AB476" s="29" t="s">
        <v>20</v>
      </c>
      <c r="AC476" s="29" t="s">
        <v>20</v>
      </c>
      <c r="AD476" s="44" t="s">
        <v>96</v>
      </c>
      <c r="AE476" s="44" t="s">
        <v>60</v>
      </c>
      <c r="AF476" s="73" t="s">
        <v>6</v>
      </c>
      <c r="AG476" s="74" t="s">
        <v>97</v>
      </c>
      <c r="AH476" s="75" t="s">
        <v>98</v>
      </c>
      <c r="AI476" s="76" t="s">
        <v>99</v>
      </c>
      <c r="AJ476" s="75" t="s">
        <v>100</v>
      </c>
      <c r="AK476" s="73" t="s">
        <v>150</v>
      </c>
    </row>
    <row r="477" spans="1:37" ht="13.5" thickTop="1" x14ac:dyDescent="0.2">
      <c r="A477" s="21" t="s">
        <v>21</v>
      </c>
      <c r="B477" s="7">
        <v>2430</v>
      </c>
      <c r="C477" s="7">
        <v>78.387</v>
      </c>
      <c r="D477" s="7">
        <v>160.5</v>
      </c>
      <c r="E477" s="7">
        <v>11.625</v>
      </c>
      <c r="F477" s="46">
        <v>92.757000000000005</v>
      </c>
      <c r="G477" s="7">
        <v>182.5</v>
      </c>
      <c r="H477" s="7">
        <v>15.625</v>
      </c>
      <c r="I477" s="46">
        <v>91.438000000000002</v>
      </c>
      <c r="J477" s="7">
        <v>398</v>
      </c>
      <c r="K477" s="7">
        <v>50</v>
      </c>
      <c r="L477" s="46">
        <v>87.436999999999998</v>
      </c>
      <c r="M477" s="47">
        <v>6.9960000000000004</v>
      </c>
      <c r="N477" s="47">
        <v>7.1230000000000002</v>
      </c>
      <c r="O477" s="7">
        <v>2005.625</v>
      </c>
      <c r="P477" s="7">
        <v>1937.75</v>
      </c>
      <c r="Q477" s="52">
        <v>55.063000000000002</v>
      </c>
      <c r="R477" s="52">
        <v>33.338000000000001</v>
      </c>
      <c r="S477" s="52">
        <v>67.888000000000005</v>
      </c>
      <c r="T477" s="52">
        <v>42.287999999999997</v>
      </c>
      <c r="U477" s="40">
        <v>37.709000000000003</v>
      </c>
      <c r="V477" s="52">
        <v>6.7930000000000001</v>
      </c>
      <c r="W477" s="52">
        <v>4.1639999999999997</v>
      </c>
      <c r="X477" s="40">
        <v>38.701999999999998</v>
      </c>
      <c r="Y477" s="53">
        <v>3</v>
      </c>
      <c r="Z477" s="40">
        <v>1015</v>
      </c>
      <c r="AA477" s="7">
        <v>2140</v>
      </c>
      <c r="AB477" s="8">
        <f t="shared" ref="AB477" si="186">AA477/B477</f>
        <v>0.88065843621399176</v>
      </c>
      <c r="AC477" s="8">
        <f t="shared" ref="AC477" si="187">Z477/B477</f>
        <v>0.41769547325102879</v>
      </c>
      <c r="AD477" s="62">
        <v>22</v>
      </c>
      <c r="AE477" s="63">
        <v>2.39</v>
      </c>
      <c r="AF477" s="77">
        <f t="shared" ref="AF477:AF488" si="188">C477/$C$2</f>
        <v>0.58064444444444441</v>
      </c>
      <c r="AG477" s="78">
        <f t="shared" ref="AG477:AG488" si="189">(C477*D477)/1000</f>
        <v>12.581113499999999</v>
      </c>
      <c r="AH477" s="79">
        <f>(AG477)/$E$3</f>
        <v>0.25887064814814814</v>
      </c>
      <c r="AI477" s="80">
        <f t="shared" ref="AI477:AI488" si="190">(C477*G477)/1000</f>
        <v>14.3056275</v>
      </c>
      <c r="AJ477" s="79">
        <f>(AI477)/$G$3</f>
        <v>0.28271991106719369</v>
      </c>
      <c r="AK477" s="106">
        <f>(0.8*C477*G477)/60</f>
        <v>190.74170000000001</v>
      </c>
    </row>
    <row r="478" spans="1:37" x14ac:dyDescent="0.2">
      <c r="A478" s="21" t="s">
        <v>22</v>
      </c>
      <c r="B478" s="7">
        <v>1953</v>
      </c>
      <c r="C478" s="7">
        <v>69.75</v>
      </c>
      <c r="D478" s="7">
        <v>361.66699999999997</v>
      </c>
      <c r="E478" s="7">
        <v>9.1669999999999998</v>
      </c>
      <c r="F478" s="46">
        <v>97.465000000000003</v>
      </c>
      <c r="G478" s="7">
        <v>311.66699999999997</v>
      </c>
      <c r="H478" s="7">
        <v>14.167</v>
      </c>
      <c r="I478" s="46">
        <v>95.453999999999994</v>
      </c>
      <c r="J478" s="7">
        <v>658.5</v>
      </c>
      <c r="K478" s="7">
        <v>49.332999999999998</v>
      </c>
      <c r="L478" s="46">
        <v>92.507999999999996</v>
      </c>
      <c r="M478" s="47">
        <v>6.9420000000000002</v>
      </c>
      <c r="N478" s="47">
        <v>7.2130000000000001</v>
      </c>
      <c r="O478" s="7">
        <v>2073.5</v>
      </c>
      <c r="P478" s="7">
        <v>1827</v>
      </c>
      <c r="Q478" s="52">
        <v>61.567</v>
      </c>
      <c r="R478" s="52">
        <v>31.966999999999999</v>
      </c>
      <c r="S478" s="52">
        <v>79.400000000000006</v>
      </c>
      <c r="T478" s="52">
        <v>39.049999999999997</v>
      </c>
      <c r="U478" s="40">
        <v>50.819000000000003</v>
      </c>
      <c r="V478" s="52">
        <v>8.3819999999999997</v>
      </c>
      <c r="W478" s="52">
        <v>2.12</v>
      </c>
      <c r="X478" s="40">
        <v>74.707999999999998</v>
      </c>
      <c r="Y478" s="53">
        <v>2.56</v>
      </c>
      <c r="Z478" s="7">
        <v>860</v>
      </c>
      <c r="AA478" s="7">
        <v>2470</v>
      </c>
      <c r="AB478" s="8">
        <f t="shared" ref="AB478" si="191">AA478/B478</f>
        <v>1.264720942140297</v>
      </c>
      <c r="AC478" s="8">
        <f t="shared" ref="AC478" si="192">Z478/B478</f>
        <v>0.44034818228366618</v>
      </c>
      <c r="AD478" s="46">
        <v>0</v>
      </c>
      <c r="AE478" s="55" t="s">
        <v>129</v>
      </c>
      <c r="AF478" s="77">
        <f t="shared" si="188"/>
        <v>0.51666666666666672</v>
      </c>
      <c r="AG478" s="78">
        <f t="shared" si="189"/>
        <v>25.226273249999998</v>
      </c>
      <c r="AH478" s="79">
        <f t="shared" ref="AH478:AH488" si="193">(AG478)/$E$3</f>
        <v>0.51905912037037027</v>
      </c>
      <c r="AI478" s="80">
        <f t="shared" si="190"/>
        <v>21.738773249999998</v>
      </c>
      <c r="AJ478" s="79">
        <f t="shared" ref="AJ478:AJ488" si="194">(AI478)/$G$3</f>
        <v>0.42962002470355726</v>
      </c>
      <c r="AK478" s="106">
        <f t="shared" ref="AK478:AK488" si="195">(0.8*C478*G478)/60</f>
        <v>289.85030999999998</v>
      </c>
    </row>
    <row r="479" spans="1:37" x14ac:dyDescent="0.2">
      <c r="A479" s="21" t="s">
        <v>37</v>
      </c>
      <c r="B479" s="7">
        <v>1970</v>
      </c>
      <c r="C479" s="7">
        <v>63.548000000000002</v>
      </c>
      <c r="D479" s="7">
        <v>179.4</v>
      </c>
      <c r="E479" s="7">
        <v>13.12</v>
      </c>
      <c r="F479" s="46">
        <v>92.686999999999998</v>
      </c>
      <c r="G479" s="7">
        <v>222</v>
      </c>
      <c r="H479" s="7">
        <v>10</v>
      </c>
      <c r="I479" s="46">
        <v>95.495000000000005</v>
      </c>
      <c r="J479" s="7">
        <v>401.8</v>
      </c>
      <c r="K479" s="7">
        <v>64.8</v>
      </c>
      <c r="L479" s="46">
        <v>83.873000000000005</v>
      </c>
      <c r="M479" s="47">
        <v>6.74</v>
      </c>
      <c r="N479" s="47">
        <v>6.9</v>
      </c>
      <c r="O479" s="7">
        <v>2001.8</v>
      </c>
      <c r="P479" s="7">
        <v>2077.8000000000002</v>
      </c>
      <c r="Q479" s="52">
        <v>47.075000000000003</v>
      </c>
      <c r="R479" s="52">
        <v>43.225000000000001</v>
      </c>
      <c r="S479" s="52">
        <v>69.474999999999994</v>
      </c>
      <c r="T479" s="52">
        <v>60.524999999999999</v>
      </c>
      <c r="U479" s="40">
        <v>12.882</v>
      </c>
      <c r="V479" s="52">
        <v>6.8019999999999996</v>
      </c>
      <c r="W479" s="52">
        <v>4.5679999999999996</v>
      </c>
      <c r="X479" s="40">
        <v>32.843000000000004</v>
      </c>
      <c r="Y479" s="53" t="s">
        <v>129</v>
      </c>
      <c r="Z479" s="40">
        <v>877</v>
      </c>
      <c r="AA479" s="7">
        <v>2096</v>
      </c>
      <c r="AB479" s="8">
        <f t="shared" ref="AB479" si="196">AA479/B479</f>
        <v>1.0639593908629441</v>
      </c>
      <c r="AC479" s="8">
        <f t="shared" ref="AC479" si="197">Z479/B479</f>
        <v>0.4451776649746193</v>
      </c>
      <c r="AD479" s="46">
        <v>22</v>
      </c>
      <c r="AE479" s="55">
        <v>1.43</v>
      </c>
      <c r="AF479" s="77">
        <f t="shared" si="188"/>
        <v>0.47072592592592594</v>
      </c>
      <c r="AG479" s="78">
        <f t="shared" si="189"/>
        <v>11.4005112</v>
      </c>
      <c r="AH479" s="79">
        <f t="shared" si="193"/>
        <v>0.23457841975308641</v>
      </c>
      <c r="AI479" s="80">
        <f t="shared" si="190"/>
        <v>14.107656</v>
      </c>
      <c r="AJ479" s="79">
        <f t="shared" si="194"/>
        <v>0.2788074308300395</v>
      </c>
      <c r="AK479" s="106">
        <f t="shared" si="195"/>
        <v>188.10208000000003</v>
      </c>
    </row>
    <row r="480" spans="1:37" x14ac:dyDescent="0.2">
      <c r="A480" s="21" t="s">
        <v>24</v>
      </c>
      <c r="B480" s="7">
        <v>1798</v>
      </c>
      <c r="C480" s="7">
        <v>59.933</v>
      </c>
      <c r="D480" s="7">
        <v>186.5</v>
      </c>
      <c r="E480" s="7">
        <v>12.25</v>
      </c>
      <c r="F480" s="46">
        <v>93.432000000000002</v>
      </c>
      <c r="G480" s="7">
        <v>252.5</v>
      </c>
      <c r="H480" s="7">
        <v>14.25</v>
      </c>
      <c r="I480" s="46">
        <v>94.355999999999995</v>
      </c>
      <c r="J480" s="7">
        <v>458</v>
      </c>
      <c r="K480" s="7">
        <v>52.75</v>
      </c>
      <c r="L480" s="46">
        <v>88.483000000000004</v>
      </c>
      <c r="M480" s="47">
        <v>7.07</v>
      </c>
      <c r="N480" s="47">
        <v>7.1</v>
      </c>
      <c r="O480" s="7">
        <v>2116.25</v>
      </c>
      <c r="P480" s="7">
        <v>2059</v>
      </c>
      <c r="Q480" s="52">
        <v>65.7</v>
      </c>
      <c r="R480" s="52">
        <v>51.575000000000003</v>
      </c>
      <c r="S480" s="52">
        <v>76.3</v>
      </c>
      <c r="T480" s="52">
        <v>56.3</v>
      </c>
      <c r="U480" s="40">
        <v>26.212</v>
      </c>
      <c r="V480" s="52">
        <v>7.7880000000000003</v>
      </c>
      <c r="W480" s="52">
        <v>5.33</v>
      </c>
      <c r="X480" s="40">
        <v>31.561</v>
      </c>
      <c r="Y480" s="53" t="s">
        <v>129</v>
      </c>
      <c r="Z480" s="7">
        <v>870</v>
      </c>
      <c r="AA480" s="7">
        <v>2044</v>
      </c>
      <c r="AB480" s="8">
        <f t="shared" ref="AB480:AB488" si="198">AA480/B480</f>
        <v>1.1368186874304782</v>
      </c>
      <c r="AC480" s="8">
        <f t="shared" ref="AC480:AC488" si="199">Z480/B480</f>
        <v>0.4838709677419355</v>
      </c>
      <c r="AD480" s="46">
        <v>0</v>
      </c>
      <c r="AE480" s="55" t="s">
        <v>129</v>
      </c>
      <c r="AF480" s="77">
        <f t="shared" si="188"/>
        <v>0.44394814814814815</v>
      </c>
      <c r="AG480" s="78">
        <f t="shared" si="189"/>
        <v>11.1775045</v>
      </c>
      <c r="AH480" s="79">
        <f t="shared" si="193"/>
        <v>0.22998980452674894</v>
      </c>
      <c r="AI480" s="80">
        <f t="shared" si="190"/>
        <v>15.1330825</v>
      </c>
      <c r="AJ480" s="79">
        <f t="shared" si="194"/>
        <v>0.29907277667984189</v>
      </c>
      <c r="AK480" s="106">
        <f t="shared" si="195"/>
        <v>201.77443333333335</v>
      </c>
    </row>
    <row r="481" spans="1:37" x14ac:dyDescent="0.2">
      <c r="A481" s="21" t="s">
        <v>25</v>
      </c>
      <c r="B481" s="7">
        <v>2833</v>
      </c>
      <c r="C481" s="7">
        <v>91.387</v>
      </c>
      <c r="D481" s="7">
        <v>120</v>
      </c>
      <c r="E481" s="7">
        <v>13</v>
      </c>
      <c r="F481" s="46">
        <v>89.167000000000002</v>
      </c>
      <c r="G481" s="7">
        <v>174</v>
      </c>
      <c r="H481" s="7">
        <v>11.2</v>
      </c>
      <c r="I481" s="46">
        <v>93.563000000000002</v>
      </c>
      <c r="J481" s="7">
        <v>316.39999999999998</v>
      </c>
      <c r="K481" s="7">
        <v>53</v>
      </c>
      <c r="L481" s="46">
        <v>83.248999999999995</v>
      </c>
      <c r="M481" s="47">
        <v>7.2039999999999997</v>
      </c>
      <c r="N481" s="47">
        <v>7.2380000000000004</v>
      </c>
      <c r="O481" s="7">
        <v>1886.4</v>
      </c>
      <c r="P481" s="7">
        <v>1859.6</v>
      </c>
      <c r="Q481" s="52">
        <v>37.4</v>
      </c>
      <c r="R481" s="52">
        <v>40.159999999999997</v>
      </c>
      <c r="S481" s="52">
        <v>48.26</v>
      </c>
      <c r="T481" s="52">
        <v>43.18</v>
      </c>
      <c r="U481" s="40">
        <v>10.526</v>
      </c>
      <c r="V481" s="52">
        <v>5.0119999999999996</v>
      </c>
      <c r="W481" s="52">
        <v>3.798</v>
      </c>
      <c r="X481" s="40">
        <v>24.222000000000001</v>
      </c>
      <c r="Y481" s="53">
        <v>1.23</v>
      </c>
      <c r="Z481" s="7">
        <v>1186</v>
      </c>
      <c r="AA481" s="7">
        <v>2117</v>
      </c>
      <c r="AB481" s="8">
        <f t="shared" si="198"/>
        <v>0.74726438404518181</v>
      </c>
      <c r="AC481" s="8">
        <f t="shared" si="199"/>
        <v>0.4186374867631486</v>
      </c>
      <c r="AD481" s="46">
        <v>22</v>
      </c>
      <c r="AE481" s="61">
        <v>1.23</v>
      </c>
      <c r="AF481" s="77">
        <f t="shared" si="188"/>
        <v>0.67694074074074073</v>
      </c>
      <c r="AG481" s="78">
        <f t="shared" si="189"/>
        <v>10.96644</v>
      </c>
      <c r="AH481" s="79">
        <f t="shared" si="193"/>
        <v>0.22564691358024691</v>
      </c>
      <c r="AI481" s="80">
        <f t="shared" si="190"/>
        <v>15.901337999999999</v>
      </c>
      <c r="AJ481" s="79">
        <f t="shared" si="194"/>
        <v>0.31425569169960471</v>
      </c>
      <c r="AK481" s="106">
        <f t="shared" si="195"/>
        <v>212.01784000000001</v>
      </c>
    </row>
    <row r="482" spans="1:37" x14ac:dyDescent="0.2">
      <c r="A482" s="21" t="s">
        <v>26</v>
      </c>
      <c r="B482" s="7">
        <v>3549</v>
      </c>
      <c r="C482" s="7">
        <v>118.3</v>
      </c>
      <c r="D482" s="7">
        <v>159.25</v>
      </c>
      <c r="E482" s="7">
        <v>6.75</v>
      </c>
      <c r="F482" s="46">
        <v>95.760999999999996</v>
      </c>
      <c r="G482" s="7">
        <v>180</v>
      </c>
      <c r="H482" s="7">
        <v>10.5</v>
      </c>
      <c r="I482" s="46">
        <v>94.167000000000002</v>
      </c>
      <c r="J482" s="7">
        <v>328.75</v>
      </c>
      <c r="K482" s="7">
        <v>40.5</v>
      </c>
      <c r="L482" s="46">
        <v>87.680999999999997</v>
      </c>
      <c r="M482" s="47">
        <v>6.6929999999999996</v>
      </c>
      <c r="N482" s="47">
        <v>6.6630000000000003</v>
      </c>
      <c r="O482" s="7">
        <v>1997</v>
      </c>
      <c r="P482" s="7">
        <v>1860.25</v>
      </c>
      <c r="Q482" s="52">
        <v>47.524999999999999</v>
      </c>
      <c r="R482" s="52">
        <v>28.4</v>
      </c>
      <c r="S482" s="52">
        <v>56.625</v>
      </c>
      <c r="T482" s="52">
        <v>40.700000000000003</v>
      </c>
      <c r="U482" s="40">
        <v>28.123999999999999</v>
      </c>
      <c r="V482" s="52">
        <v>6.4930000000000003</v>
      </c>
      <c r="W482" s="52">
        <v>3.7930000000000001</v>
      </c>
      <c r="X482" s="40">
        <v>41.582999999999998</v>
      </c>
      <c r="Y482" s="53" t="s">
        <v>129</v>
      </c>
      <c r="Z482" s="7">
        <v>1469</v>
      </c>
      <c r="AA482" s="7">
        <v>2578</v>
      </c>
      <c r="AB482" s="8">
        <f t="shared" si="198"/>
        <v>0.72640180332488025</v>
      </c>
      <c r="AC482" s="8">
        <f t="shared" si="199"/>
        <v>0.41391941391941389</v>
      </c>
      <c r="AD482" s="46">
        <v>0</v>
      </c>
      <c r="AE482" s="55" t="s">
        <v>129</v>
      </c>
      <c r="AF482" s="77">
        <f t="shared" si="188"/>
        <v>0.87629629629629624</v>
      </c>
      <c r="AG482" s="78">
        <f t="shared" si="189"/>
        <v>18.839274999999997</v>
      </c>
      <c r="AH482" s="79">
        <f t="shared" si="193"/>
        <v>0.387639403292181</v>
      </c>
      <c r="AI482" s="80">
        <f t="shared" si="190"/>
        <v>21.294</v>
      </c>
      <c r="AJ482" s="79">
        <f t="shared" si="194"/>
        <v>0.4208300395256917</v>
      </c>
      <c r="AK482" s="106">
        <f t="shared" si="195"/>
        <v>283.92</v>
      </c>
    </row>
    <row r="483" spans="1:37" x14ac:dyDescent="0.2">
      <c r="A483" s="21" t="s">
        <v>27</v>
      </c>
      <c r="B483" s="7">
        <v>3451</v>
      </c>
      <c r="C483" s="7">
        <v>111.32299999999999</v>
      </c>
      <c r="D483" s="7">
        <v>91.4</v>
      </c>
      <c r="E483" s="7">
        <v>11.68</v>
      </c>
      <c r="F483" s="46">
        <v>87.221000000000004</v>
      </c>
      <c r="G483" s="7">
        <v>184.6</v>
      </c>
      <c r="H483" s="7">
        <v>13.6</v>
      </c>
      <c r="I483" s="46">
        <v>92.632999999999996</v>
      </c>
      <c r="J483" s="7">
        <v>386.2</v>
      </c>
      <c r="K483" s="7">
        <v>39</v>
      </c>
      <c r="L483" s="46">
        <v>89.902000000000001</v>
      </c>
      <c r="M483" s="47">
        <v>7.3360000000000003</v>
      </c>
      <c r="N483" s="47">
        <v>7.35</v>
      </c>
      <c r="O483" s="7">
        <v>2079.8000000000002</v>
      </c>
      <c r="P483" s="7">
        <v>1808.4</v>
      </c>
      <c r="Q483" s="52">
        <v>47.02</v>
      </c>
      <c r="R483" s="52">
        <v>14.162000000000001</v>
      </c>
      <c r="S483" s="52">
        <v>52.82</v>
      </c>
      <c r="T483" s="52">
        <v>21.225999999999999</v>
      </c>
      <c r="U483" s="40">
        <v>59.814</v>
      </c>
      <c r="V483" s="52">
        <v>6.3440000000000003</v>
      </c>
      <c r="W483" s="52">
        <v>3.4079999999999999</v>
      </c>
      <c r="X483" s="40">
        <v>46.28</v>
      </c>
      <c r="Y483" s="53" t="s">
        <v>129</v>
      </c>
      <c r="Z483" s="7">
        <v>1379</v>
      </c>
      <c r="AA483" s="7">
        <v>3097</v>
      </c>
      <c r="AB483" s="8">
        <f t="shared" si="198"/>
        <v>0.89742103738046941</v>
      </c>
      <c r="AC483" s="8">
        <f t="shared" si="199"/>
        <v>0.39959432048681542</v>
      </c>
      <c r="AD483" s="46">
        <v>0</v>
      </c>
      <c r="AE483" s="63" t="s">
        <v>129</v>
      </c>
      <c r="AF483" s="77">
        <f t="shared" si="188"/>
        <v>0.8246148148148148</v>
      </c>
      <c r="AG483" s="78">
        <f t="shared" si="189"/>
        <v>10.174922200000001</v>
      </c>
      <c r="AH483" s="79">
        <f t="shared" si="193"/>
        <v>0.20936053909465022</v>
      </c>
      <c r="AI483" s="80">
        <f t="shared" si="190"/>
        <v>20.550225799999996</v>
      </c>
      <c r="AJ483" s="79">
        <f t="shared" si="194"/>
        <v>0.40613094466403155</v>
      </c>
      <c r="AK483" s="106">
        <f t="shared" si="195"/>
        <v>274.00301066666668</v>
      </c>
    </row>
    <row r="484" spans="1:37" x14ac:dyDescent="0.2">
      <c r="A484" s="21" t="s">
        <v>28</v>
      </c>
      <c r="B484" s="7">
        <v>3129</v>
      </c>
      <c r="C484" s="7">
        <v>100.935</v>
      </c>
      <c r="D484" s="7">
        <v>276.75</v>
      </c>
      <c r="E484" s="7">
        <v>13.75</v>
      </c>
      <c r="F484" s="46">
        <v>95.031999999999996</v>
      </c>
      <c r="G484" s="7">
        <v>227.5</v>
      </c>
      <c r="H484" s="7">
        <v>16</v>
      </c>
      <c r="I484" s="46">
        <v>92.966999999999999</v>
      </c>
      <c r="J484" s="7">
        <v>493.5</v>
      </c>
      <c r="K484" s="7">
        <v>52.25</v>
      </c>
      <c r="L484" s="46">
        <v>89.412000000000006</v>
      </c>
      <c r="M484" s="47">
        <v>7.27</v>
      </c>
      <c r="N484" s="47">
        <v>7.3250000000000002</v>
      </c>
      <c r="O484" s="7">
        <v>1983.5</v>
      </c>
      <c r="P484" s="7">
        <v>1925.25</v>
      </c>
      <c r="Q484" s="52">
        <v>48.674999999999997</v>
      </c>
      <c r="R484" s="52">
        <v>40.325000000000003</v>
      </c>
      <c r="S484" s="52">
        <v>57.924999999999997</v>
      </c>
      <c r="T484" s="52">
        <v>44</v>
      </c>
      <c r="U484" s="40">
        <v>24.04</v>
      </c>
      <c r="V484" s="52">
        <v>6.1580000000000004</v>
      </c>
      <c r="W484" s="52">
        <v>4.2779999999999996</v>
      </c>
      <c r="X484" s="40">
        <v>30.529</v>
      </c>
      <c r="Y484" s="53">
        <v>1.01</v>
      </c>
      <c r="Z484" s="7">
        <v>1163</v>
      </c>
      <c r="AA484" s="7">
        <v>2863</v>
      </c>
      <c r="AB484" s="8">
        <f t="shared" si="198"/>
        <v>0.91498881431767343</v>
      </c>
      <c r="AC484" s="8">
        <f t="shared" si="199"/>
        <v>0.37168424416746565</v>
      </c>
      <c r="AD484" s="46">
        <v>0</v>
      </c>
      <c r="AE484" s="55" t="s">
        <v>129</v>
      </c>
      <c r="AF484" s="77">
        <f t="shared" si="188"/>
        <v>0.7476666666666667</v>
      </c>
      <c r="AG484" s="78">
        <f t="shared" si="189"/>
        <v>27.93376125</v>
      </c>
      <c r="AH484" s="79">
        <f t="shared" si="193"/>
        <v>0.57476874999999994</v>
      </c>
      <c r="AI484" s="80">
        <f t="shared" si="190"/>
        <v>22.962712500000002</v>
      </c>
      <c r="AJ484" s="79">
        <f t="shared" si="194"/>
        <v>0.45380854743083004</v>
      </c>
      <c r="AK484" s="106">
        <f t="shared" si="195"/>
        <v>306.16950000000003</v>
      </c>
    </row>
    <row r="485" spans="1:37" x14ac:dyDescent="0.2">
      <c r="A485" s="21" t="s">
        <v>29</v>
      </c>
      <c r="B485" s="7">
        <v>2299</v>
      </c>
      <c r="C485" s="7">
        <v>76.632999999999996</v>
      </c>
      <c r="D485" s="7">
        <v>206</v>
      </c>
      <c r="E485" s="7">
        <v>16</v>
      </c>
      <c r="F485" s="46">
        <v>92.2</v>
      </c>
      <c r="G485" s="7">
        <v>188</v>
      </c>
      <c r="H485" s="7">
        <v>14.3</v>
      </c>
      <c r="I485" s="46">
        <v>92.4</v>
      </c>
      <c r="J485" s="7">
        <v>333</v>
      </c>
      <c r="K485" s="7">
        <v>64</v>
      </c>
      <c r="L485" s="46">
        <v>80.8</v>
      </c>
      <c r="M485" s="47">
        <v>6.7</v>
      </c>
      <c r="N485" s="47">
        <v>6.8</v>
      </c>
      <c r="O485" s="7">
        <v>1895</v>
      </c>
      <c r="P485" s="7">
        <v>1918</v>
      </c>
      <c r="Q485" s="52">
        <v>44</v>
      </c>
      <c r="R485" s="52">
        <v>41.5</v>
      </c>
      <c r="S485" s="52">
        <v>54</v>
      </c>
      <c r="T485" s="52">
        <v>47.5</v>
      </c>
      <c r="U485" s="40">
        <v>12</v>
      </c>
      <c r="V485" s="52">
        <v>6.1</v>
      </c>
      <c r="W485" s="52">
        <v>5.21</v>
      </c>
      <c r="X485" s="40">
        <v>14.6</v>
      </c>
      <c r="Y485" s="53" t="s">
        <v>129</v>
      </c>
      <c r="Z485" s="7">
        <v>1022</v>
      </c>
      <c r="AA485" s="7">
        <v>1953</v>
      </c>
      <c r="AB485" s="8">
        <f t="shared" si="198"/>
        <v>0.8494997825141366</v>
      </c>
      <c r="AC485" s="8">
        <f t="shared" si="199"/>
        <v>0.44454110482818615</v>
      </c>
      <c r="AD485" s="46">
        <v>22</v>
      </c>
      <c r="AE485" s="55">
        <v>2.58</v>
      </c>
      <c r="AF485" s="77">
        <f t="shared" si="188"/>
        <v>0.56765185185185185</v>
      </c>
      <c r="AG485" s="78">
        <f t="shared" si="189"/>
        <v>15.786397999999998</v>
      </c>
      <c r="AH485" s="79">
        <f t="shared" si="193"/>
        <v>0.3248230041152263</v>
      </c>
      <c r="AI485" s="80">
        <f t="shared" si="190"/>
        <v>14.407003999999999</v>
      </c>
      <c r="AJ485" s="79">
        <f t="shared" si="194"/>
        <v>0.28472339920948614</v>
      </c>
      <c r="AK485" s="106">
        <f t="shared" si="195"/>
        <v>192.09338666666665</v>
      </c>
    </row>
    <row r="486" spans="1:37" x14ac:dyDescent="0.2">
      <c r="A486" s="21" t="s">
        <v>30</v>
      </c>
      <c r="B486" s="7">
        <v>2297</v>
      </c>
      <c r="C486" s="7">
        <v>74.096999999999994</v>
      </c>
      <c r="D486" s="7">
        <v>137</v>
      </c>
      <c r="E486" s="7">
        <v>9</v>
      </c>
      <c r="F486" s="46">
        <v>93.4</v>
      </c>
      <c r="G486" s="7">
        <v>182</v>
      </c>
      <c r="H486" s="7">
        <v>14.6</v>
      </c>
      <c r="I486" s="46">
        <v>92</v>
      </c>
      <c r="J486" s="7">
        <v>358</v>
      </c>
      <c r="K486" s="7">
        <v>50</v>
      </c>
      <c r="L486" s="46">
        <v>86</v>
      </c>
      <c r="M486" s="47">
        <v>6.9</v>
      </c>
      <c r="N486" s="47">
        <v>7.1</v>
      </c>
      <c r="O486" s="7">
        <v>2064</v>
      </c>
      <c r="P486" s="7">
        <v>2013</v>
      </c>
      <c r="Q486" s="52">
        <v>53</v>
      </c>
      <c r="R486" s="52">
        <v>50</v>
      </c>
      <c r="S486" s="52">
        <v>68</v>
      </c>
      <c r="T486" s="52">
        <v>53.9</v>
      </c>
      <c r="U486" s="40">
        <v>20.7</v>
      </c>
      <c r="V486" s="52">
        <v>7.4</v>
      </c>
      <c r="W486" s="52">
        <v>3.97</v>
      </c>
      <c r="X486" s="40">
        <v>46.4</v>
      </c>
      <c r="Y486" s="53" t="s">
        <v>129</v>
      </c>
      <c r="Z486" s="7">
        <v>827</v>
      </c>
      <c r="AA486" s="7">
        <v>2124</v>
      </c>
      <c r="AB486" s="8">
        <f t="shared" si="198"/>
        <v>0.92468437091858946</v>
      </c>
      <c r="AC486" s="8">
        <f t="shared" si="199"/>
        <v>0.36003482803656944</v>
      </c>
      <c r="AD486" s="46" t="s">
        <v>129</v>
      </c>
      <c r="AE486" s="55" t="s">
        <v>129</v>
      </c>
      <c r="AF486" s="77">
        <f t="shared" si="188"/>
        <v>0.54886666666666661</v>
      </c>
      <c r="AG486" s="78">
        <f t="shared" si="189"/>
        <v>10.151288999999998</v>
      </c>
      <c r="AH486" s="79">
        <f t="shared" si="193"/>
        <v>0.20887425925925923</v>
      </c>
      <c r="AI486" s="80">
        <f t="shared" si="190"/>
        <v>13.485653999999998</v>
      </c>
      <c r="AJ486" s="79">
        <f t="shared" si="194"/>
        <v>0.2665149011857707</v>
      </c>
      <c r="AK486" s="106">
        <f t="shared" si="195"/>
        <v>179.80871999999999</v>
      </c>
    </row>
    <row r="487" spans="1:37" x14ac:dyDescent="0.2">
      <c r="A487" s="21" t="s">
        <v>31</v>
      </c>
      <c r="B487" s="7">
        <v>1873</v>
      </c>
      <c r="C487" s="7">
        <v>62.433</v>
      </c>
      <c r="D487" s="7">
        <v>306</v>
      </c>
      <c r="E487" s="7">
        <v>16</v>
      </c>
      <c r="F487" s="46">
        <v>94.8</v>
      </c>
      <c r="G487" s="7">
        <v>313</v>
      </c>
      <c r="H487" s="7">
        <v>11</v>
      </c>
      <c r="I487" s="46">
        <v>96.5</v>
      </c>
      <c r="J487" s="7">
        <v>550</v>
      </c>
      <c r="K487" s="7">
        <v>51</v>
      </c>
      <c r="L487" s="46">
        <v>90.7</v>
      </c>
      <c r="M487" s="47">
        <v>8</v>
      </c>
      <c r="N487" s="47">
        <v>6.3</v>
      </c>
      <c r="O487" s="7">
        <v>1901</v>
      </c>
      <c r="P487" s="7">
        <v>1742</v>
      </c>
      <c r="Q487" s="52">
        <v>63</v>
      </c>
      <c r="R487" s="52">
        <v>49.4</v>
      </c>
      <c r="S487" s="52">
        <v>83</v>
      </c>
      <c r="T487" s="52">
        <v>55.9</v>
      </c>
      <c r="U487" s="40">
        <v>32.700000000000003</v>
      </c>
      <c r="V487" s="52">
        <v>10.1</v>
      </c>
      <c r="W487" s="52">
        <v>5.53</v>
      </c>
      <c r="X487" s="40">
        <v>45.2</v>
      </c>
      <c r="Y487" s="53">
        <v>2.25</v>
      </c>
      <c r="Z487" s="7">
        <v>627</v>
      </c>
      <c r="AA487" s="7">
        <v>2067</v>
      </c>
      <c r="AB487" s="8">
        <f t="shared" si="198"/>
        <v>1.1035771489588895</v>
      </c>
      <c r="AC487" s="8">
        <f t="shared" si="199"/>
        <v>0.33475707421249334</v>
      </c>
      <c r="AD487" s="46">
        <v>22</v>
      </c>
      <c r="AE487" s="55">
        <v>3.04</v>
      </c>
      <c r="AF487" s="77">
        <f t="shared" si="188"/>
        <v>0.46246666666666669</v>
      </c>
      <c r="AG487" s="78">
        <f t="shared" si="189"/>
        <v>19.104498</v>
      </c>
      <c r="AH487" s="79">
        <f t="shared" si="193"/>
        <v>0.39309666666666665</v>
      </c>
      <c r="AI487" s="80">
        <f t="shared" si="190"/>
        <v>19.541528999999997</v>
      </c>
      <c r="AJ487" s="79">
        <f t="shared" si="194"/>
        <v>0.3861962252964426</v>
      </c>
      <c r="AK487" s="106">
        <f t="shared" si="195"/>
        <v>260.55372000000006</v>
      </c>
    </row>
    <row r="488" spans="1:37" ht="13.5" thickBot="1" x14ac:dyDescent="0.25">
      <c r="A488" s="21" t="s">
        <v>32</v>
      </c>
      <c r="B488" s="7">
        <v>2395</v>
      </c>
      <c r="C488" s="7">
        <v>77.257999999999996</v>
      </c>
      <c r="D488" s="7">
        <v>112</v>
      </c>
      <c r="E488" s="7">
        <v>12</v>
      </c>
      <c r="F488" s="46">
        <v>89.3</v>
      </c>
      <c r="G488" s="7">
        <v>173</v>
      </c>
      <c r="H488" s="7">
        <v>17.7</v>
      </c>
      <c r="I488" s="46">
        <v>89.8</v>
      </c>
      <c r="J488" s="7">
        <v>401</v>
      </c>
      <c r="K488" s="7">
        <v>54</v>
      </c>
      <c r="L488" s="46">
        <v>86.5</v>
      </c>
      <c r="M488" s="47" t="s">
        <v>129</v>
      </c>
      <c r="N488" s="47" t="s">
        <v>129</v>
      </c>
      <c r="O488" s="7">
        <v>2006</v>
      </c>
      <c r="P488" s="7">
        <v>2045</v>
      </c>
      <c r="Q488" s="52">
        <v>53</v>
      </c>
      <c r="R488" s="52">
        <v>47.4</v>
      </c>
      <c r="S488" s="52">
        <v>60</v>
      </c>
      <c r="T488" s="52">
        <v>52</v>
      </c>
      <c r="U488" s="40">
        <v>13.3</v>
      </c>
      <c r="V488" s="52">
        <v>6.3</v>
      </c>
      <c r="W488" s="52">
        <v>3.1</v>
      </c>
      <c r="X488" s="40">
        <v>50.8</v>
      </c>
      <c r="Y488" s="53" t="s">
        <v>129</v>
      </c>
      <c r="Z488" s="7">
        <v>777</v>
      </c>
      <c r="AA488" s="7">
        <v>2569</v>
      </c>
      <c r="AB488" s="8">
        <f t="shared" si="198"/>
        <v>1.072651356993737</v>
      </c>
      <c r="AC488" s="8">
        <f t="shared" si="199"/>
        <v>0.32442588726513572</v>
      </c>
      <c r="AD488" s="62">
        <v>0</v>
      </c>
      <c r="AE488" s="63" t="s">
        <v>129</v>
      </c>
      <c r="AF488" s="77">
        <f t="shared" si="188"/>
        <v>0.5722814814814815</v>
      </c>
      <c r="AG488" s="78">
        <f t="shared" si="189"/>
        <v>8.6528959999999984</v>
      </c>
      <c r="AH488" s="79">
        <f t="shared" si="193"/>
        <v>0.17804312757201643</v>
      </c>
      <c r="AI488" s="80">
        <f t="shared" si="190"/>
        <v>13.365634</v>
      </c>
      <c r="AJ488" s="79">
        <f t="shared" si="194"/>
        <v>0.26414296442687746</v>
      </c>
      <c r="AK488" s="106">
        <f t="shared" si="195"/>
        <v>178.20845333333332</v>
      </c>
    </row>
    <row r="489" spans="1:37" ht="13.5" thickTop="1" x14ac:dyDescent="0.2">
      <c r="A489" s="22" t="s">
        <v>147</v>
      </c>
      <c r="B489" s="54">
        <f>SUM(B477:B488)</f>
        <v>29977</v>
      </c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41"/>
      <c r="N489" s="41"/>
      <c r="O489" s="41"/>
      <c r="P489" s="41"/>
      <c r="Q489" s="51"/>
      <c r="R489" s="51"/>
      <c r="S489" s="51"/>
      <c r="T489" s="51"/>
      <c r="U489" s="51"/>
      <c r="V489" s="51"/>
      <c r="W489" s="51"/>
      <c r="X489" s="51"/>
      <c r="Y489" s="66"/>
      <c r="Z489" s="54">
        <f>SUM(Z477:Z488)</f>
        <v>12072</v>
      </c>
      <c r="AA489" s="54">
        <f>SUM(AA477:AA488)</f>
        <v>28118</v>
      </c>
      <c r="AB489" s="41"/>
      <c r="AC489" s="41"/>
      <c r="AD489" s="54">
        <f>SUM(AD477:AD488)</f>
        <v>110</v>
      </c>
      <c r="AE489" s="54"/>
      <c r="AF489" s="81"/>
      <c r="AG489" s="82"/>
      <c r="AH489" s="83"/>
      <c r="AI489" s="84"/>
      <c r="AJ489" s="83"/>
      <c r="AK489" s="107"/>
    </row>
    <row r="490" spans="1:37" ht="13.5" thickBot="1" x14ac:dyDescent="0.25">
      <c r="A490" s="23" t="s">
        <v>148</v>
      </c>
      <c r="B490" s="13">
        <f t="shared" ref="B490:E490" si="200">AVERAGE(B477:B488)</f>
        <v>2498.0833333333335</v>
      </c>
      <c r="C490" s="45">
        <f t="shared" si="200"/>
        <v>81.998666666666679</v>
      </c>
      <c r="D490" s="13">
        <f t="shared" si="200"/>
        <v>191.37225000000001</v>
      </c>
      <c r="E490" s="13">
        <f t="shared" si="200"/>
        <v>12.028500000000001</v>
      </c>
      <c r="F490" s="104">
        <f>AVERAGE(F477:F488)</f>
        <v>92.768500000000003</v>
      </c>
      <c r="G490" s="13">
        <f>AVERAGE(G477:G488)</f>
        <v>215.89724999999999</v>
      </c>
      <c r="H490" s="13">
        <f>AVERAGE(H477:H488)</f>
        <v>13.578499999999998</v>
      </c>
      <c r="I490" s="104">
        <f>AVERAGE(I477:I488)</f>
        <v>93.397749999999988</v>
      </c>
      <c r="J490" s="13">
        <f t="shared" ref="J490:K490" si="201">AVERAGE(J477:J488)</f>
        <v>423.5958333333333</v>
      </c>
      <c r="K490" s="13">
        <f t="shared" si="201"/>
        <v>51.719416666666667</v>
      </c>
      <c r="L490" s="104">
        <f>AVERAGE(L477:L488)</f>
        <v>87.212083333333339</v>
      </c>
      <c r="M490" s="42">
        <f t="shared" ref="M490:P490" si="202">AVERAGE(M477:M488)</f>
        <v>7.0773636363636365</v>
      </c>
      <c r="N490" s="42">
        <f t="shared" si="202"/>
        <v>7.0101818181818176</v>
      </c>
      <c r="O490" s="42">
        <f t="shared" si="202"/>
        <v>2000.8229166666667</v>
      </c>
      <c r="P490" s="42">
        <f t="shared" si="202"/>
        <v>1922.7541666666666</v>
      </c>
      <c r="Q490" s="45">
        <f>AVERAGE(Q477:Q488)</f>
        <v>51.918749999999989</v>
      </c>
      <c r="R490" s="45">
        <f>AVERAGE(R477:R488)</f>
        <v>39.287666666666667</v>
      </c>
      <c r="S490" s="45">
        <f t="shared" ref="S490:AE490" si="203">AVERAGE(S477:S488)</f>
        <v>64.47441666666667</v>
      </c>
      <c r="T490" s="45">
        <f t="shared" si="203"/>
        <v>46.380749999999999</v>
      </c>
      <c r="U490" s="103">
        <f t="shared" si="203"/>
        <v>27.402166666666663</v>
      </c>
      <c r="V490" s="45">
        <f t="shared" si="203"/>
        <v>6.9726666666666661</v>
      </c>
      <c r="W490" s="45">
        <f t="shared" si="203"/>
        <v>4.1057500000000005</v>
      </c>
      <c r="X490" s="103">
        <f t="shared" si="203"/>
        <v>39.785666666666664</v>
      </c>
      <c r="Y490" s="58">
        <f t="shared" si="203"/>
        <v>2.0100000000000002</v>
      </c>
      <c r="Z490" s="13">
        <f t="shared" si="203"/>
        <v>1006</v>
      </c>
      <c r="AA490" s="13">
        <f t="shared" si="203"/>
        <v>2343.1666666666665</v>
      </c>
      <c r="AB490" s="42">
        <f t="shared" si="203"/>
        <v>0.9652205129251058</v>
      </c>
      <c r="AC490" s="42">
        <f t="shared" si="203"/>
        <v>0.40455722066087318</v>
      </c>
      <c r="AD490" s="13">
        <f t="shared" si="203"/>
        <v>10</v>
      </c>
      <c r="AE490" s="42">
        <f t="shared" si="203"/>
        <v>2.1340000000000003</v>
      </c>
      <c r="AF490" s="85">
        <f>C490/$C$2</f>
        <v>0.60739753086419768</v>
      </c>
      <c r="AG490" s="86">
        <f>(C490*D490)/1000</f>
        <v>15.692269337000003</v>
      </c>
      <c r="AH490" s="87">
        <f t="shared" ref="AH490" si="204">(AG490)/$E$3</f>
        <v>0.32288620034979426</v>
      </c>
      <c r="AI490" s="88">
        <f>(C490*G490)/1000</f>
        <v>17.703286637000001</v>
      </c>
      <c r="AJ490" s="87">
        <f t="shared" ref="AJ490" si="205">(AI490)/$G$3</f>
        <v>0.34986732484189725</v>
      </c>
      <c r="AK490" s="108">
        <f>AVERAGE(AK477:AK488)</f>
        <v>229.77026283333331</v>
      </c>
    </row>
    <row r="491" spans="1:37" ht="13.5" thickTop="1" x14ac:dyDescent="0.2"/>
  </sheetData>
  <phoneticPr fontId="0" type="noConversion"/>
  <conditionalFormatting sqref="E63:E74 E81:E92 E99:E110 E117:E128 E135:E146 E153:E164 E171:E182 E189:E200 E207:E218 E225:E236 E243:E254 E261:E272 E279:E290 E297:E308 E315:E326 E333:E344 E351:E362 E369:E380 E387:E398 E405:E416 E423:E434 E441:E452 E459:E470">
    <cfRule type="cellIs" dxfId="33" priority="74" stopIfTrue="1" operator="greaterThanOrEqual">
      <formula>80</formula>
    </cfRule>
  </conditionalFormatting>
  <conditionalFormatting sqref="E477:E488">
    <cfRule type="cellIs" dxfId="32" priority="12" stopIfTrue="1" operator="greaterThanOrEqual">
      <formula>80</formula>
    </cfRule>
  </conditionalFormatting>
  <conditionalFormatting sqref="H63:H74 H81:H92 H99:H110 H117:H128 M117:M128 H135:H146 M135:M146 H153:H164 M153:M164 H171:H182 M171:M182 H189:H200 M189:M200 H207:H218 M207:M218 H225:H236 M225:M236 H243:H254 M243:M254 H261:H272 M261:M272 H279:H290 M279:M290 H297:H308 M297:M308 H315:H326 M315:M326 H333:H344 M333:M344 H351:H362 M351:M362 H369:H380 M369:M380 H387:H398 M387:M398 H405:H416 M405:M416 H423:H434 M423:M434 H441:H452 M441:M452 H459:H470 M459:M470">
    <cfRule type="cellIs" dxfId="31" priority="73" stopIfTrue="1" operator="greaterThanOrEqual">
      <formula>40</formula>
    </cfRule>
  </conditionalFormatting>
  <conditionalFormatting sqref="H477:H488 M477:M488">
    <cfRule type="cellIs" dxfId="30" priority="11" stopIfTrue="1" operator="greaterThanOrEqual">
      <formula>40</formula>
    </cfRule>
  </conditionalFormatting>
  <conditionalFormatting sqref="K369:K380 K387:K398 K405:K416 K423:K434 K441:K452 K459:K470">
    <cfRule type="cellIs" dxfId="29" priority="61" stopIfTrue="1" operator="greaterThan">
      <formula>125</formula>
    </cfRule>
  </conditionalFormatting>
  <conditionalFormatting sqref="K477:K488">
    <cfRule type="cellIs" dxfId="28" priority="9" stopIfTrue="1" operator="greaterThan">
      <formula>125</formula>
    </cfRule>
  </conditionalFormatting>
  <conditionalFormatting sqref="Y333:Y344 Y351:Y362 Y369:Y380 Y387:Y398 Y405:Y416 Y423:Y434 Y441:Y452 Y459:Y470">
    <cfRule type="cellIs" dxfId="27" priority="68" stopIfTrue="1" operator="lessThan">
      <formula>3</formula>
    </cfRule>
  </conditionalFormatting>
  <conditionalFormatting sqref="Y477:Y488">
    <cfRule type="cellIs" dxfId="26" priority="10" stopIfTrue="1" operator="lessThan">
      <formula>3</formula>
    </cfRule>
  </conditionalFormatting>
  <conditionalFormatting sqref="AF261:AF272 AH261:AH272 AJ261:AJ272">
    <cfRule type="cellIs" dxfId="25" priority="14" operator="between">
      <formula>80%</formula>
      <formula>200%</formula>
    </cfRule>
  </conditionalFormatting>
  <conditionalFormatting sqref="AF274 AH274 AJ274">
    <cfRule type="cellIs" dxfId="24" priority="13" operator="between">
      <formula>80%</formula>
      <formula>200%</formula>
    </cfRule>
  </conditionalFormatting>
  <conditionalFormatting sqref="AF279:AF290 AH279:AH290 AJ279:AJ290">
    <cfRule type="cellIs" dxfId="23" priority="16" operator="between">
      <formula>80%</formula>
      <formula>200%</formula>
    </cfRule>
  </conditionalFormatting>
  <conditionalFormatting sqref="AF292 AH292 AJ292">
    <cfRule type="cellIs" dxfId="22" priority="15" operator="between">
      <formula>80%</formula>
      <formula>200%</formula>
    </cfRule>
  </conditionalFormatting>
  <conditionalFormatting sqref="AF297:AF308 AH297:AH308 AJ297:AJ308">
    <cfRule type="cellIs" dxfId="21" priority="18" operator="between">
      <formula>80%</formula>
      <formula>200%</formula>
    </cfRule>
  </conditionalFormatting>
  <conditionalFormatting sqref="AF310 AH310 AJ310">
    <cfRule type="cellIs" dxfId="20" priority="17" operator="between">
      <formula>80%</formula>
      <formula>200%</formula>
    </cfRule>
  </conditionalFormatting>
  <conditionalFormatting sqref="AF315:AF326 AH315:AH326 AJ315:AJ326">
    <cfRule type="cellIs" dxfId="19" priority="20" operator="between">
      <formula>80%</formula>
      <formula>200%</formula>
    </cfRule>
  </conditionalFormatting>
  <conditionalFormatting sqref="AF328 AH328 AJ328">
    <cfRule type="cellIs" dxfId="18" priority="19" operator="between">
      <formula>80%</formula>
      <formula>200%</formula>
    </cfRule>
  </conditionalFormatting>
  <conditionalFormatting sqref="AF333:AF344 AH333:AH344 AJ333:AJ344">
    <cfRule type="cellIs" dxfId="17" priority="22" operator="between">
      <formula>80%</formula>
      <formula>200%</formula>
    </cfRule>
  </conditionalFormatting>
  <conditionalFormatting sqref="AF346 AH346 AJ346">
    <cfRule type="cellIs" dxfId="16" priority="21" operator="between">
      <formula>80%</formula>
      <formula>200%</formula>
    </cfRule>
  </conditionalFormatting>
  <conditionalFormatting sqref="AF351:AF362 AH351:AH362 AJ351:AJ362">
    <cfRule type="cellIs" dxfId="15" priority="24" operator="between">
      <formula>80%</formula>
      <formula>200%</formula>
    </cfRule>
  </conditionalFormatting>
  <conditionalFormatting sqref="AF364 AH364 AJ364">
    <cfRule type="cellIs" dxfId="14" priority="23" operator="between">
      <formula>80%</formula>
      <formula>200%</formula>
    </cfRule>
  </conditionalFormatting>
  <conditionalFormatting sqref="AF369:AF380 AH369:AH380 AJ369:AJ380">
    <cfRule type="cellIs" dxfId="13" priority="26" operator="between">
      <formula>80%</formula>
      <formula>200%</formula>
    </cfRule>
  </conditionalFormatting>
  <conditionalFormatting sqref="AF382 AH382 AJ382">
    <cfRule type="cellIs" dxfId="12" priority="25" operator="between">
      <formula>80%</formula>
      <formula>200%</formula>
    </cfRule>
  </conditionalFormatting>
  <conditionalFormatting sqref="AF387:AF398 AH387:AH398 AJ387:AJ398">
    <cfRule type="cellIs" dxfId="11" priority="28" operator="between">
      <formula>80%</formula>
      <formula>200%</formula>
    </cfRule>
  </conditionalFormatting>
  <conditionalFormatting sqref="AF400 AH400 AJ400">
    <cfRule type="cellIs" dxfId="10" priority="27" operator="between">
      <formula>80%</formula>
      <formula>200%</formula>
    </cfRule>
  </conditionalFormatting>
  <conditionalFormatting sqref="AF405:AF416 AH405:AH416 AJ405:AJ416">
    <cfRule type="cellIs" dxfId="9" priority="30" operator="between">
      <formula>80%</formula>
      <formula>200%</formula>
    </cfRule>
  </conditionalFormatting>
  <conditionalFormatting sqref="AF418 AH418 AJ418">
    <cfRule type="cellIs" dxfId="8" priority="29" operator="between">
      <formula>80%</formula>
      <formula>200%</formula>
    </cfRule>
  </conditionalFormatting>
  <conditionalFormatting sqref="AF423:AF434 AH423:AH434 AJ423:AJ434">
    <cfRule type="cellIs" dxfId="7" priority="32" operator="between">
      <formula>80%</formula>
      <formula>200%</formula>
    </cfRule>
  </conditionalFormatting>
  <conditionalFormatting sqref="AF436 AH436 AJ436">
    <cfRule type="cellIs" dxfId="6" priority="31" operator="between">
      <formula>80%</formula>
      <formula>200%</formula>
    </cfRule>
  </conditionalFormatting>
  <conditionalFormatting sqref="AF441:AF452 AH441:AH452 AJ441:AJ452">
    <cfRule type="cellIs" dxfId="5" priority="34" operator="between">
      <formula>80%</formula>
      <formula>200%</formula>
    </cfRule>
  </conditionalFormatting>
  <conditionalFormatting sqref="AF454 AH454 AJ454">
    <cfRule type="cellIs" dxfId="4" priority="33" operator="between">
      <formula>80%</formula>
      <formula>200%</formula>
    </cfRule>
  </conditionalFormatting>
  <conditionalFormatting sqref="AF459:AF470 AH459:AH470 AJ459:AJ470">
    <cfRule type="cellIs" dxfId="3" priority="40" operator="between">
      <formula>80%</formula>
      <formula>200%</formula>
    </cfRule>
  </conditionalFormatting>
  <conditionalFormatting sqref="AF472 AH472 AJ472">
    <cfRule type="cellIs" dxfId="2" priority="35" operator="between">
      <formula>80%</formula>
      <formula>200%</formula>
    </cfRule>
  </conditionalFormatting>
  <conditionalFormatting sqref="AF477:AF488 AH477:AH488 AJ477:AJ488">
    <cfRule type="cellIs" dxfId="1" priority="8" operator="between">
      <formula>80%</formula>
      <formula>200%</formula>
    </cfRule>
  </conditionalFormatting>
  <conditionalFormatting sqref="AF490 AH490 AJ490">
    <cfRule type="cellIs" dxfId="0" priority="7" operator="between">
      <formula>80%</formula>
      <formula>200%</formula>
    </cfRule>
  </conditionalFormatting>
  <printOptions horizontalCentered="1" gridLinesSet="0"/>
  <pageMargins left="0.31496062992125984" right="0.51181102362204722" top="0.62992125984251968" bottom="0.98425196850393704" header="0.51181102362204722" footer="0.51181102362204722"/>
  <pageSetup paperSize="9" scale="95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60A40A137A2F46B64BDB5D6BFB0A06" ma:contentTypeVersion="15" ma:contentTypeDescription="Crea un document nou" ma:contentTypeScope="" ma:versionID="0592b42634789737b9eb66bc956d30d3">
  <xsd:schema xmlns:xsd="http://www.w3.org/2001/XMLSchema" xmlns:xs="http://www.w3.org/2001/XMLSchema" xmlns:p="http://schemas.microsoft.com/office/2006/metadata/properties" xmlns:ns2="db9e1050-5758-4773-9e49-82ac32393eb0" xmlns:ns3="d42413e6-74ef-4228-a38e-d55b17059de2" targetNamespace="http://schemas.microsoft.com/office/2006/metadata/properties" ma:root="true" ma:fieldsID="e3d2306e4f4cf770eee8003157829e83" ns2:_="" ns3:_="">
    <xsd:import namespace="db9e1050-5758-4773-9e49-82ac32393eb0"/>
    <xsd:import namespace="d42413e6-74ef-4228-a38e-d55b17059d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e1050-5758-4773-9e49-82ac32393e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Etiquetes de la imatge" ma:readOnly="false" ma:fieldId="{5cf76f15-5ced-4ddc-b409-7134ff3c332f}" ma:taxonomyMulti="true" ma:sspId="2ae2a407-fba4-44ee-b779-16f2331592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413e6-74ef-4228-a38e-d55b17059de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Columna global de taxonomía" ma:hidden="true" ma:list="{b33432cc-ef84-457a-8354-6348a92c76d2}" ma:internalName="TaxCatchAll" ma:showField="CatchAllData" ma:web="d42413e6-74ef-4228-a38e-d55b17059d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2413e6-74ef-4228-a38e-d55b17059de2" xsi:nil="true"/>
    <lcf76f155ced4ddcb4097134ff3c332f xmlns="db9e1050-5758-4773-9e49-82ac32393eb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6F0483C-63DF-4673-95DA-37E5BA10BE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9e1050-5758-4773-9e49-82ac32393eb0"/>
    <ds:schemaRef ds:uri="d42413e6-74ef-4228-a38e-d55b17059d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A63C9C-A3B1-4396-91B8-89F874ECF8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062241-ADA3-4ED5-AB4F-73AFD0EB10C5}">
  <ds:schemaRefs>
    <ds:schemaRef ds:uri="http://schemas.microsoft.com/office/2006/metadata/properties"/>
    <ds:schemaRef ds:uri="http://schemas.microsoft.com/office/infopath/2007/PartnerControls"/>
    <ds:schemaRef ds:uri="d42413e6-74ef-4228-a38e-d55b17059de2"/>
    <ds:schemaRef ds:uri="db9e1050-5758-4773-9e49-82ac32393eb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Muntells</vt:lpstr>
    </vt:vector>
  </TitlesOfParts>
  <Manager/>
  <Company>Consell Comarcal del Montsià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CODE I</dc:creator>
  <cp:keywords/>
  <dc:description/>
  <cp:lastModifiedBy>sanejament practiques</cp:lastModifiedBy>
  <cp:revision/>
  <dcterms:created xsi:type="dcterms:W3CDTF">2000-01-04T10:03:41Z</dcterms:created>
  <dcterms:modified xsi:type="dcterms:W3CDTF">2024-03-15T10:47:14Z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0x0101003B60A40A137A2F46B64BDB5D6BFB0A06</vt:lpwstr>
  </property>
  <property fmtid="{D5CDD505-2E9C-101B-9397-08002B2CF9AE}" pid="3" name="MediaServiceImageTags">
    <vt:lpwstr/>
  </property>
</Properties>
</file>