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9" documentId="13_ncr:1_{EFE63CC8-2CCA-4D02-9B1F-C2E15F20C363}" xr6:coauthVersionLast="47" xr6:coauthVersionMax="47" xr10:uidLastSave="{05867CEE-D146-4431-A4A1-3003F6A70D41}"/>
  <bookViews>
    <workbookView xWindow="-120" yWindow="-120" windowWidth="29040" windowHeight="15840" xr2:uid="{00000000-000D-0000-FFFF-FFFF00000000}"/>
  </bookViews>
  <sheets>
    <sheet name="Deltebr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1" i="1" l="1"/>
  <c r="AP19" i="1"/>
  <c r="AP18" i="1"/>
  <c r="AP17" i="1"/>
  <c r="AP16" i="1"/>
  <c r="AP15" i="1"/>
  <c r="AP14" i="1"/>
  <c r="AP13" i="1"/>
  <c r="AP12" i="1"/>
  <c r="AP11" i="1"/>
  <c r="AP10" i="1"/>
  <c r="AP9" i="1"/>
  <c r="AP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39" i="1" s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57" i="1" s="1"/>
  <c r="AP75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91" i="1"/>
  <c r="AP90" i="1"/>
  <c r="AP89" i="1"/>
  <c r="AP88" i="1"/>
  <c r="AP87" i="1"/>
  <c r="AP86" i="1"/>
  <c r="AP85" i="1"/>
  <c r="AP84" i="1"/>
  <c r="AP83" i="1"/>
  <c r="AP82" i="1"/>
  <c r="AP81" i="1"/>
  <c r="AP93" i="1" s="1"/>
  <c r="AP80" i="1"/>
  <c r="AP109" i="1"/>
  <c r="AP108" i="1"/>
  <c r="AP107" i="1"/>
  <c r="AP106" i="1"/>
  <c r="AP105" i="1"/>
  <c r="AP104" i="1"/>
  <c r="AP103" i="1"/>
  <c r="AP102" i="1"/>
  <c r="AP101" i="1"/>
  <c r="AP100" i="1"/>
  <c r="AP99" i="1"/>
  <c r="AP111" i="1" s="1"/>
  <c r="AP9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29" i="1" s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47" i="1" s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65" i="1" s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83" i="1" s="1"/>
  <c r="AP199" i="1"/>
  <c r="AP198" i="1"/>
  <c r="AP197" i="1"/>
  <c r="AP196" i="1"/>
  <c r="AP195" i="1"/>
  <c r="AP194" i="1"/>
  <c r="AP193" i="1"/>
  <c r="AP192" i="1"/>
  <c r="AP191" i="1"/>
  <c r="AP201" i="1" s="1"/>
  <c r="AP190" i="1"/>
  <c r="AP189" i="1"/>
  <c r="AP18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19" i="1" s="1"/>
  <c r="AP235" i="1"/>
  <c r="AP234" i="1"/>
  <c r="AP233" i="1"/>
  <c r="AP232" i="1"/>
  <c r="AP231" i="1"/>
  <c r="AP230" i="1"/>
  <c r="AP229" i="1"/>
  <c r="AP228" i="1"/>
  <c r="AP227" i="1"/>
  <c r="AP226" i="1"/>
  <c r="AP225" i="1"/>
  <c r="AP237" i="1" s="1"/>
  <c r="AP224" i="1"/>
  <c r="AP253" i="1"/>
  <c r="AP252" i="1"/>
  <c r="AP251" i="1"/>
  <c r="AP250" i="1"/>
  <c r="AP249" i="1"/>
  <c r="AP248" i="1"/>
  <c r="AP247" i="1"/>
  <c r="AP246" i="1"/>
  <c r="AP255" i="1" s="1"/>
  <c r="AP245" i="1"/>
  <c r="AP244" i="1"/>
  <c r="AP243" i="1"/>
  <c r="AP24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73" i="1" s="1"/>
  <c r="AP291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309" i="1"/>
  <c r="AP327" i="1"/>
  <c r="AP345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G345" i="1"/>
  <c r="AF345" i="1"/>
  <c r="AE345" i="1"/>
  <c r="AD345" i="1"/>
  <c r="AC345" i="1"/>
  <c r="AB345" i="1"/>
  <c r="AA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AN345" i="1" s="1"/>
  <c r="AO345" i="1" s="1"/>
  <c r="B345" i="1"/>
  <c r="AJ344" i="1"/>
  <c r="AI344" i="1"/>
  <c r="AG344" i="1"/>
  <c r="AF344" i="1"/>
  <c r="AE344" i="1"/>
  <c r="AD344" i="1"/>
  <c r="AC344" i="1"/>
  <c r="AB344" i="1"/>
  <c r="AA344" i="1"/>
  <c r="Y344" i="1"/>
  <c r="W344" i="1"/>
  <c r="C344" i="1"/>
  <c r="B344" i="1"/>
  <c r="AP343" i="1"/>
  <c r="AN343" i="1"/>
  <c r="AO343" i="1" s="1"/>
  <c r="AL343" i="1"/>
  <c r="AM343" i="1" s="1"/>
  <c r="AK343" i="1"/>
  <c r="AH343" i="1"/>
  <c r="Z343" i="1"/>
  <c r="AP342" i="1"/>
  <c r="AN342" i="1"/>
  <c r="AO342" i="1" s="1"/>
  <c r="AL342" i="1"/>
  <c r="AM342" i="1" s="1"/>
  <c r="AK342" i="1"/>
  <c r="AH342" i="1"/>
  <c r="Z342" i="1"/>
  <c r="AP341" i="1"/>
  <c r="AN341" i="1"/>
  <c r="AO341" i="1" s="1"/>
  <c r="AL341" i="1"/>
  <c r="AM341" i="1" s="1"/>
  <c r="AK341" i="1"/>
  <c r="AH341" i="1"/>
  <c r="Z341" i="1"/>
  <c r="AP340" i="1"/>
  <c r="AN340" i="1"/>
  <c r="AO340" i="1" s="1"/>
  <c r="AL340" i="1"/>
  <c r="AM340" i="1" s="1"/>
  <c r="AK340" i="1"/>
  <c r="AH340" i="1"/>
  <c r="Z340" i="1"/>
  <c r="AP339" i="1"/>
  <c r="AN339" i="1"/>
  <c r="AO339" i="1" s="1"/>
  <c r="AL339" i="1"/>
  <c r="AM339" i="1" s="1"/>
  <c r="AK339" i="1"/>
  <c r="AH339" i="1"/>
  <c r="Z339" i="1"/>
  <c r="AP338" i="1"/>
  <c r="AN338" i="1"/>
  <c r="AO338" i="1" s="1"/>
  <c r="AL338" i="1"/>
  <c r="AM338" i="1" s="1"/>
  <c r="AK338" i="1"/>
  <c r="AH338" i="1"/>
  <c r="Z338" i="1"/>
  <c r="AP337" i="1"/>
  <c r="AN337" i="1"/>
  <c r="AO337" i="1" s="1"/>
  <c r="AL337" i="1"/>
  <c r="AM337" i="1" s="1"/>
  <c r="AK337" i="1"/>
  <c r="AH337" i="1"/>
  <c r="Z337" i="1"/>
  <c r="AP336" i="1"/>
  <c r="AN336" i="1"/>
  <c r="AO336" i="1" s="1"/>
  <c r="AL336" i="1"/>
  <c r="AM336" i="1" s="1"/>
  <c r="AK336" i="1"/>
  <c r="AH336" i="1"/>
  <c r="Z336" i="1"/>
  <c r="AP335" i="1"/>
  <c r="AN335" i="1"/>
  <c r="AO335" i="1" s="1"/>
  <c r="AL335" i="1"/>
  <c r="AM335" i="1" s="1"/>
  <c r="AK335" i="1"/>
  <c r="AH335" i="1"/>
  <c r="Z335" i="1"/>
  <c r="AP334" i="1"/>
  <c r="AN334" i="1"/>
  <c r="AO334" i="1" s="1"/>
  <c r="AL334" i="1"/>
  <c r="AM334" i="1" s="1"/>
  <c r="AK334" i="1"/>
  <c r="AH334" i="1"/>
  <c r="Z334" i="1"/>
  <c r="AP333" i="1"/>
  <c r="AN333" i="1"/>
  <c r="AO333" i="1" s="1"/>
  <c r="AL333" i="1"/>
  <c r="AM333" i="1" s="1"/>
  <c r="AK333" i="1"/>
  <c r="AH333" i="1"/>
  <c r="Z333" i="1"/>
  <c r="AP332" i="1"/>
  <c r="AN332" i="1"/>
  <c r="AO332" i="1" s="1"/>
  <c r="AL332" i="1"/>
  <c r="AM332" i="1" s="1"/>
  <c r="AK332" i="1"/>
  <c r="AH332" i="1"/>
  <c r="Z332" i="1"/>
  <c r="AG327" i="1"/>
  <c r="AF327" i="1"/>
  <c r="AE327" i="1"/>
  <c r="AD327" i="1"/>
  <c r="AC327" i="1"/>
  <c r="AB327" i="1"/>
  <c r="AA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AN327" i="1" s="1"/>
  <c r="AO327" i="1" s="1"/>
  <c r="B327" i="1"/>
  <c r="AJ326" i="1"/>
  <c r="AI326" i="1"/>
  <c r="AG326" i="1"/>
  <c r="AF326" i="1"/>
  <c r="AE326" i="1"/>
  <c r="AD326" i="1"/>
  <c r="AC326" i="1"/>
  <c r="AB326" i="1"/>
  <c r="AA326" i="1"/>
  <c r="Y326" i="1"/>
  <c r="W326" i="1"/>
  <c r="C326" i="1"/>
  <c r="B326" i="1"/>
  <c r="AP325" i="1"/>
  <c r="AN325" i="1"/>
  <c r="AO325" i="1" s="1"/>
  <c r="AL325" i="1"/>
  <c r="AM325" i="1" s="1"/>
  <c r="AK325" i="1"/>
  <c r="AH325" i="1"/>
  <c r="Z325" i="1"/>
  <c r="AP324" i="1"/>
  <c r="AN324" i="1"/>
  <c r="AO324" i="1" s="1"/>
  <c r="AL324" i="1"/>
  <c r="AM324" i="1" s="1"/>
  <c r="AK324" i="1"/>
  <c r="AH324" i="1"/>
  <c r="Z324" i="1"/>
  <c r="AP323" i="1"/>
  <c r="AN323" i="1"/>
  <c r="AO323" i="1" s="1"/>
  <c r="AL323" i="1"/>
  <c r="AM323" i="1" s="1"/>
  <c r="AK323" i="1"/>
  <c r="AH323" i="1"/>
  <c r="Z323" i="1"/>
  <c r="AP322" i="1"/>
  <c r="AN322" i="1"/>
  <c r="AO322" i="1" s="1"/>
  <c r="AL322" i="1"/>
  <c r="AM322" i="1" s="1"/>
  <c r="AK322" i="1"/>
  <c r="AH322" i="1"/>
  <c r="Z322" i="1"/>
  <c r="AP321" i="1"/>
  <c r="AN321" i="1"/>
  <c r="AO321" i="1" s="1"/>
  <c r="AM321" i="1"/>
  <c r="AL321" i="1"/>
  <c r="AK321" i="1"/>
  <c r="AH321" i="1"/>
  <c r="Z321" i="1"/>
  <c r="AP320" i="1"/>
  <c r="AN320" i="1"/>
  <c r="AO320" i="1" s="1"/>
  <c r="AL320" i="1"/>
  <c r="AM320" i="1" s="1"/>
  <c r="AK320" i="1"/>
  <c r="AH320" i="1"/>
  <c r="Z320" i="1"/>
  <c r="AP319" i="1"/>
  <c r="AN319" i="1"/>
  <c r="AO319" i="1" s="1"/>
  <c r="AL319" i="1"/>
  <c r="AM319" i="1" s="1"/>
  <c r="AK319" i="1"/>
  <c r="AH319" i="1"/>
  <c r="Z319" i="1"/>
  <c r="AP318" i="1"/>
  <c r="AN318" i="1"/>
  <c r="AO318" i="1" s="1"/>
  <c r="AL318" i="1"/>
  <c r="AM318" i="1" s="1"/>
  <c r="AK318" i="1"/>
  <c r="AH318" i="1"/>
  <c r="Z318" i="1"/>
  <c r="AP317" i="1"/>
  <c r="AN317" i="1"/>
  <c r="AO317" i="1" s="1"/>
  <c r="AL317" i="1"/>
  <c r="AM317" i="1" s="1"/>
  <c r="AK317" i="1"/>
  <c r="AH317" i="1"/>
  <c r="Z317" i="1"/>
  <c r="AP316" i="1"/>
  <c r="AN316" i="1"/>
  <c r="AO316" i="1" s="1"/>
  <c r="AL316" i="1"/>
  <c r="AM316" i="1" s="1"/>
  <c r="AK316" i="1"/>
  <c r="AH316" i="1"/>
  <c r="Z316" i="1"/>
  <c r="AP315" i="1"/>
  <c r="AN315" i="1"/>
  <c r="AO315" i="1" s="1"/>
  <c r="AL315" i="1"/>
  <c r="AM315" i="1" s="1"/>
  <c r="AK315" i="1"/>
  <c r="AH315" i="1"/>
  <c r="Z315" i="1"/>
  <c r="AP314" i="1"/>
  <c r="AN314" i="1"/>
  <c r="AO314" i="1" s="1"/>
  <c r="AM314" i="1"/>
  <c r="AL314" i="1"/>
  <c r="AK314" i="1"/>
  <c r="AH314" i="1"/>
  <c r="Z314" i="1"/>
  <c r="Z327" i="1" l="1"/>
  <c r="Z345" i="1"/>
  <c r="AH326" i="1"/>
  <c r="AH345" i="1"/>
  <c r="AH344" i="1"/>
  <c r="AK345" i="1"/>
  <c r="AL345" i="1"/>
  <c r="AM345" i="1" s="1"/>
  <c r="AH327" i="1"/>
  <c r="AK327" i="1"/>
  <c r="AL327" i="1"/>
  <c r="AM327" i="1" s="1"/>
  <c r="Z147" i="1" l="1"/>
  <c r="AN181" i="1"/>
  <c r="AO181" i="1" s="1"/>
  <c r="AL181" i="1"/>
  <c r="AM181" i="1" s="1"/>
  <c r="AK181" i="1"/>
  <c r="AN180" i="1"/>
  <c r="AO180" i="1" s="1"/>
  <c r="AL180" i="1"/>
  <c r="AM180" i="1" s="1"/>
  <c r="AK180" i="1"/>
  <c r="AN179" i="1"/>
  <c r="AO179" i="1" s="1"/>
  <c r="AM179" i="1"/>
  <c r="AL179" i="1"/>
  <c r="AK179" i="1"/>
  <c r="AN178" i="1"/>
  <c r="AO178" i="1" s="1"/>
  <c r="AL178" i="1"/>
  <c r="AM178" i="1" s="1"/>
  <c r="AK178" i="1"/>
  <c r="AN177" i="1"/>
  <c r="AO177" i="1" s="1"/>
  <c r="AL177" i="1"/>
  <c r="AM177" i="1" s="1"/>
  <c r="AK177" i="1"/>
  <c r="AN176" i="1"/>
  <c r="AO176" i="1" s="1"/>
  <c r="AL176" i="1"/>
  <c r="AM176" i="1" s="1"/>
  <c r="AK176" i="1"/>
  <c r="AN175" i="1"/>
  <c r="AO175" i="1" s="1"/>
  <c r="AL175" i="1"/>
  <c r="AM175" i="1" s="1"/>
  <c r="AK175" i="1"/>
  <c r="AN174" i="1"/>
  <c r="AO174" i="1" s="1"/>
  <c r="AL174" i="1"/>
  <c r="AM174" i="1" s="1"/>
  <c r="AK174" i="1"/>
  <c r="AN173" i="1"/>
  <c r="AO173" i="1" s="1"/>
  <c r="AL173" i="1"/>
  <c r="AM173" i="1" s="1"/>
  <c r="AK173" i="1"/>
  <c r="AN172" i="1"/>
  <c r="AO172" i="1" s="1"/>
  <c r="AL172" i="1"/>
  <c r="AM172" i="1" s="1"/>
  <c r="AK172" i="1"/>
  <c r="AN171" i="1"/>
  <c r="AO171" i="1" s="1"/>
  <c r="AL171" i="1"/>
  <c r="AM171" i="1" s="1"/>
  <c r="AK171" i="1"/>
  <c r="AN170" i="1"/>
  <c r="AO170" i="1" s="1"/>
  <c r="AL170" i="1"/>
  <c r="AM170" i="1" s="1"/>
  <c r="AK170" i="1"/>
  <c r="AN199" i="1"/>
  <c r="AO199" i="1" s="1"/>
  <c r="AL199" i="1"/>
  <c r="AM199" i="1" s="1"/>
  <c r="AK199" i="1"/>
  <c r="AN198" i="1"/>
  <c r="AO198" i="1" s="1"/>
  <c r="AL198" i="1"/>
  <c r="AM198" i="1" s="1"/>
  <c r="AK198" i="1"/>
  <c r="AN197" i="1"/>
  <c r="AO197" i="1" s="1"/>
  <c r="AL197" i="1"/>
  <c r="AM197" i="1" s="1"/>
  <c r="AK197" i="1"/>
  <c r="AN196" i="1"/>
  <c r="AO196" i="1" s="1"/>
  <c r="AL196" i="1"/>
  <c r="AM196" i="1" s="1"/>
  <c r="AK196" i="1"/>
  <c r="AN195" i="1"/>
  <c r="AO195" i="1" s="1"/>
  <c r="AL195" i="1"/>
  <c r="AM195" i="1" s="1"/>
  <c r="AK195" i="1"/>
  <c r="AN194" i="1"/>
  <c r="AO194" i="1" s="1"/>
  <c r="AL194" i="1"/>
  <c r="AM194" i="1" s="1"/>
  <c r="AK194" i="1"/>
  <c r="AN193" i="1"/>
  <c r="AO193" i="1" s="1"/>
  <c r="AL193" i="1"/>
  <c r="AM193" i="1" s="1"/>
  <c r="AK193" i="1"/>
  <c r="AN192" i="1"/>
  <c r="AO192" i="1" s="1"/>
  <c r="AL192" i="1"/>
  <c r="AM192" i="1" s="1"/>
  <c r="AK192" i="1"/>
  <c r="AN191" i="1"/>
  <c r="AO191" i="1" s="1"/>
  <c r="AL191" i="1"/>
  <c r="AM191" i="1" s="1"/>
  <c r="AK191" i="1"/>
  <c r="AN190" i="1"/>
  <c r="AO190" i="1" s="1"/>
  <c r="AL190" i="1"/>
  <c r="AM190" i="1" s="1"/>
  <c r="AK190" i="1"/>
  <c r="AN189" i="1"/>
  <c r="AO189" i="1" s="1"/>
  <c r="AL189" i="1"/>
  <c r="AM189" i="1" s="1"/>
  <c r="AK189" i="1"/>
  <c r="AN188" i="1"/>
  <c r="AO188" i="1" s="1"/>
  <c r="AL188" i="1"/>
  <c r="AM188" i="1" s="1"/>
  <c r="AK188" i="1"/>
  <c r="AN217" i="1"/>
  <c r="AO217" i="1" s="1"/>
  <c r="AL217" i="1"/>
  <c r="AM217" i="1" s="1"/>
  <c r="AK217" i="1"/>
  <c r="AN216" i="1"/>
  <c r="AO216" i="1" s="1"/>
  <c r="AL216" i="1"/>
  <c r="AM216" i="1" s="1"/>
  <c r="AK216" i="1"/>
  <c r="AN215" i="1"/>
  <c r="AO215" i="1" s="1"/>
  <c r="AL215" i="1"/>
  <c r="AM215" i="1" s="1"/>
  <c r="AK215" i="1"/>
  <c r="AN214" i="1"/>
  <c r="AO214" i="1" s="1"/>
  <c r="AL214" i="1"/>
  <c r="AM214" i="1" s="1"/>
  <c r="AK214" i="1"/>
  <c r="AN213" i="1"/>
  <c r="AO213" i="1" s="1"/>
  <c r="AL213" i="1"/>
  <c r="AM213" i="1" s="1"/>
  <c r="AK213" i="1"/>
  <c r="AN212" i="1"/>
  <c r="AO212" i="1" s="1"/>
  <c r="AL212" i="1"/>
  <c r="AM212" i="1" s="1"/>
  <c r="AK212" i="1"/>
  <c r="AN211" i="1"/>
  <c r="AO211" i="1" s="1"/>
  <c r="AL211" i="1"/>
  <c r="AM211" i="1" s="1"/>
  <c r="AK211" i="1"/>
  <c r="AN210" i="1"/>
  <c r="AO210" i="1" s="1"/>
  <c r="AM210" i="1"/>
  <c r="AL210" i="1"/>
  <c r="AK210" i="1"/>
  <c r="AN209" i="1"/>
  <c r="AO209" i="1" s="1"/>
  <c r="AL209" i="1"/>
  <c r="AM209" i="1" s="1"/>
  <c r="AK209" i="1"/>
  <c r="AO208" i="1"/>
  <c r="AN208" i="1"/>
  <c r="AL208" i="1"/>
  <c r="AM208" i="1" s="1"/>
  <c r="AK208" i="1"/>
  <c r="AN207" i="1"/>
  <c r="AO207" i="1" s="1"/>
  <c r="AL207" i="1"/>
  <c r="AM207" i="1" s="1"/>
  <c r="AK207" i="1"/>
  <c r="AN206" i="1"/>
  <c r="AO206" i="1" s="1"/>
  <c r="AL206" i="1"/>
  <c r="AM206" i="1" s="1"/>
  <c r="AK206" i="1"/>
  <c r="AN235" i="1"/>
  <c r="AO235" i="1" s="1"/>
  <c r="AL235" i="1"/>
  <c r="AM235" i="1" s="1"/>
  <c r="AK235" i="1"/>
  <c r="AN234" i="1"/>
  <c r="AO234" i="1" s="1"/>
  <c r="AL234" i="1"/>
  <c r="AM234" i="1" s="1"/>
  <c r="AK234" i="1"/>
  <c r="AN233" i="1"/>
  <c r="AO233" i="1" s="1"/>
  <c r="AL233" i="1"/>
  <c r="AM233" i="1" s="1"/>
  <c r="AK233" i="1"/>
  <c r="AN232" i="1"/>
  <c r="AO232" i="1" s="1"/>
  <c r="AL232" i="1"/>
  <c r="AM232" i="1" s="1"/>
  <c r="AK232" i="1"/>
  <c r="AN231" i="1"/>
  <c r="AO231" i="1" s="1"/>
  <c r="AL231" i="1"/>
  <c r="AM231" i="1" s="1"/>
  <c r="AK231" i="1"/>
  <c r="AN230" i="1"/>
  <c r="AO230" i="1" s="1"/>
  <c r="AL230" i="1"/>
  <c r="AM230" i="1" s="1"/>
  <c r="AK230" i="1"/>
  <c r="AN229" i="1"/>
  <c r="AO229" i="1" s="1"/>
  <c r="AL229" i="1"/>
  <c r="AM229" i="1" s="1"/>
  <c r="AK229" i="1"/>
  <c r="AN228" i="1"/>
  <c r="AO228" i="1" s="1"/>
  <c r="AL228" i="1"/>
  <c r="AM228" i="1" s="1"/>
  <c r="AK228" i="1"/>
  <c r="AN227" i="1"/>
  <c r="AO227" i="1" s="1"/>
  <c r="AL227" i="1"/>
  <c r="AM227" i="1" s="1"/>
  <c r="AK227" i="1"/>
  <c r="AN226" i="1"/>
  <c r="AO226" i="1" s="1"/>
  <c r="AL226" i="1"/>
  <c r="AM226" i="1" s="1"/>
  <c r="AK226" i="1"/>
  <c r="AN225" i="1"/>
  <c r="AO225" i="1" s="1"/>
  <c r="AL225" i="1"/>
  <c r="AM225" i="1" s="1"/>
  <c r="AK225" i="1"/>
  <c r="AN224" i="1"/>
  <c r="AO224" i="1" s="1"/>
  <c r="AL224" i="1"/>
  <c r="AM224" i="1" s="1"/>
  <c r="AK224" i="1"/>
  <c r="AN253" i="1"/>
  <c r="AO253" i="1" s="1"/>
  <c r="AL253" i="1"/>
  <c r="AM253" i="1" s="1"/>
  <c r="AK253" i="1"/>
  <c r="AN252" i="1"/>
  <c r="AO252" i="1" s="1"/>
  <c r="AL252" i="1"/>
  <c r="AM252" i="1" s="1"/>
  <c r="AK252" i="1"/>
  <c r="AN251" i="1"/>
  <c r="AO251" i="1" s="1"/>
  <c r="AL251" i="1"/>
  <c r="AM251" i="1" s="1"/>
  <c r="AK251" i="1"/>
  <c r="AN250" i="1"/>
  <c r="AO250" i="1" s="1"/>
  <c r="AL250" i="1"/>
  <c r="AM250" i="1" s="1"/>
  <c r="AK250" i="1"/>
  <c r="AN249" i="1"/>
  <c r="AO249" i="1" s="1"/>
  <c r="AL249" i="1"/>
  <c r="AM249" i="1" s="1"/>
  <c r="AK249" i="1"/>
  <c r="AN248" i="1"/>
  <c r="AO248" i="1" s="1"/>
  <c r="AL248" i="1"/>
  <c r="AM248" i="1" s="1"/>
  <c r="AK248" i="1"/>
  <c r="AN247" i="1"/>
  <c r="AO247" i="1" s="1"/>
  <c r="AL247" i="1"/>
  <c r="AM247" i="1" s="1"/>
  <c r="AK247" i="1"/>
  <c r="AN246" i="1"/>
  <c r="AO246" i="1" s="1"/>
  <c r="AL246" i="1"/>
  <c r="AM246" i="1" s="1"/>
  <c r="AK246" i="1"/>
  <c r="AN245" i="1"/>
  <c r="AO245" i="1" s="1"/>
  <c r="AL245" i="1"/>
  <c r="AM245" i="1" s="1"/>
  <c r="AK245" i="1"/>
  <c r="AN244" i="1"/>
  <c r="AO244" i="1" s="1"/>
  <c r="AL244" i="1"/>
  <c r="AM244" i="1" s="1"/>
  <c r="AK244" i="1"/>
  <c r="AN243" i="1"/>
  <c r="AO243" i="1" s="1"/>
  <c r="AL243" i="1"/>
  <c r="AM243" i="1" s="1"/>
  <c r="AK243" i="1"/>
  <c r="AN242" i="1"/>
  <c r="AO242" i="1" s="1"/>
  <c r="AL242" i="1"/>
  <c r="AM242" i="1" s="1"/>
  <c r="AK242" i="1"/>
  <c r="AN271" i="1"/>
  <c r="AO271" i="1" s="1"/>
  <c r="AL271" i="1"/>
  <c r="AM271" i="1" s="1"/>
  <c r="AK271" i="1"/>
  <c r="AN270" i="1"/>
  <c r="AO270" i="1" s="1"/>
  <c r="AL270" i="1"/>
  <c r="AM270" i="1" s="1"/>
  <c r="AK270" i="1"/>
  <c r="AN269" i="1"/>
  <c r="AO269" i="1" s="1"/>
  <c r="AL269" i="1"/>
  <c r="AM269" i="1" s="1"/>
  <c r="AK269" i="1"/>
  <c r="AN268" i="1"/>
  <c r="AO268" i="1" s="1"/>
  <c r="AL268" i="1"/>
  <c r="AM268" i="1" s="1"/>
  <c r="AK268" i="1"/>
  <c r="AN267" i="1"/>
  <c r="AO267" i="1" s="1"/>
  <c r="AL267" i="1"/>
  <c r="AM267" i="1" s="1"/>
  <c r="AK267" i="1"/>
  <c r="AN266" i="1"/>
  <c r="AO266" i="1" s="1"/>
  <c r="AM266" i="1"/>
  <c r="AL266" i="1"/>
  <c r="AK266" i="1"/>
  <c r="AN265" i="1"/>
  <c r="AO265" i="1" s="1"/>
  <c r="AL265" i="1"/>
  <c r="AM265" i="1" s="1"/>
  <c r="AK265" i="1"/>
  <c r="AN264" i="1"/>
  <c r="AO264" i="1" s="1"/>
  <c r="AL264" i="1"/>
  <c r="AM264" i="1" s="1"/>
  <c r="AK264" i="1"/>
  <c r="AN263" i="1"/>
  <c r="AO263" i="1" s="1"/>
  <c r="AL263" i="1"/>
  <c r="AM263" i="1" s="1"/>
  <c r="AK263" i="1"/>
  <c r="AN262" i="1"/>
  <c r="AO262" i="1" s="1"/>
  <c r="AL262" i="1"/>
  <c r="AM262" i="1" s="1"/>
  <c r="AK262" i="1"/>
  <c r="AN261" i="1"/>
  <c r="AO261" i="1" s="1"/>
  <c r="AL261" i="1"/>
  <c r="AM261" i="1" s="1"/>
  <c r="AK261" i="1"/>
  <c r="AN260" i="1"/>
  <c r="AO260" i="1" s="1"/>
  <c r="AL260" i="1"/>
  <c r="AM260" i="1" s="1"/>
  <c r="AK260" i="1"/>
  <c r="AN289" i="1"/>
  <c r="AO289" i="1" s="1"/>
  <c r="AL289" i="1"/>
  <c r="AM289" i="1" s="1"/>
  <c r="AK289" i="1"/>
  <c r="AN288" i="1"/>
  <c r="AO288" i="1" s="1"/>
  <c r="AL288" i="1"/>
  <c r="AM288" i="1" s="1"/>
  <c r="AK288" i="1"/>
  <c r="AN287" i="1"/>
  <c r="AO287" i="1" s="1"/>
  <c r="AL287" i="1"/>
  <c r="AM287" i="1" s="1"/>
  <c r="AK287" i="1"/>
  <c r="AN286" i="1"/>
  <c r="AO286" i="1" s="1"/>
  <c r="AL286" i="1"/>
  <c r="AM286" i="1" s="1"/>
  <c r="AK286" i="1"/>
  <c r="AN285" i="1"/>
  <c r="AO285" i="1" s="1"/>
  <c r="AL285" i="1"/>
  <c r="AM285" i="1" s="1"/>
  <c r="AK285" i="1"/>
  <c r="AN284" i="1"/>
  <c r="AO284" i="1" s="1"/>
  <c r="AL284" i="1"/>
  <c r="AM284" i="1" s="1"/>
  <c r="AK284" i="1"/>
  <c r="AN283" i="1"/>
  <c r="AO283" i="1" s="1"/>
  <c r="AL283" i="1"/>
  <c r="AM283" i="1" s="1"/>
  <c r="AK283" i="1"/>
  <c r="AN282" i="1"/>
  <c r="AO282" i="1" s="1"/>
  <c r="AL282" i="1"/>
  <c r="AM282" i="1" s="1"/>
  <c r="AK282" i="1"/>
  <c r="AN281" i="1"/>
  <c r="AO281" i="1" s="1"/>
  <c r="AL281" i="1"/>
  <c r="AM281" i="1" s="1"/>
  <c r="AK281" i="1"/>
  <c r="AN280" i="1"/>
  <c r="AO280" i="1" s="1"/>
  <c r="AL280" i="1"/>
  <c r="AM280" i="1" s="1"/>
  <c r="AK280" i="1"/>
  <c r="AN279" i="1"/>
  <c r="AO279" i="1" s="1"/>
  <c r="AL279" i="1"/>
  <c r="AM279" i="1" s="1"/>
  <c r="AK279" i="1"/>
  <c r="AN278" i="1"/>
  <c r="AO278" i="1" s="1"/>
  <c r="AL278" i="1"/>
  <c r="AM278" i="1" s="1"/>
  <c r="AK278" i="1"/>
  <c r="AM305" i="1"/>
  <c r="AL297" i="1"/>
  <c r="AM297" i="1" s="1"/>
  <c r="AL298" i="1"/>
  <c r="AM298" i="1" s="1"/>
  <c r="AL299" i="1"/>
  <c r="AM299" i="1" s="1"/>
  <c r="AL300" i="1"/>
  <c r="AM300" i="1" s="1"/>
  <c r="AL301" i="1"/>
  <c r="AM301" i="1" s="1"/>
  <c r="AL302" i="1"/>
  <c r="AM302" i="1" s="1"/>
  <c r="AL303" i="1"/>
  <c r="AM303" i="1" s="1"/>
  <c r="AL304" i="1"/>
  <c r="AM304" i="1" s="1"/>
  <c r="AL305" i="1"/>
  <c r="AL306" i="1"/>
  <c r="AM306" i="1" s="1"/>
  <c r="AL307" i="1"/>
  <c r="AM307" i="1" s="1"/>
  <c r="AL296" i="1"/>
  <c r="AM296" i="1" s="1"/>
  <c r="AO305" i="1"/>
  <c r="AN297" i="1"/>
  <c r="AO297" i="1" s="1"/>
  <c r="AN298" i="1"/>
  <c r="AO298" i="1" s="1"/>
  <c r="AN299" i="1"/>
  <c r="AO299" i="1" s="1"/>
  <c r="AN300" i="1"/>
  <c r="AO300" i="1" s="1"/>
  <c r="AN301" i="1"/>
  <c r="AO301" i="1" s="1"/>
  <c r="AN302" i="1"/>
  <c r="AO302" i="1" s="1"/>
  <c r="AN303" i="1"/>
  <c r="AO303" i="1" s="1"/>
  <c r="AN304" i="1"/>
  <c r="AO304" i="1" s="1"/>
  <c r="AN305" i="1"/>
  <c r="AN306" i="1"/>
  <c r="AO306" i="1" s="1"/>
  <c r="AN307" i="1"/>
  <c r="AO307" i="1" s="1"/>
  <c r="AN296" i="1"/>
  <c r="AO296" i="1" s="1"/>
  <c r="AK297" i="1"/>
  <c r="AK298" i="1"/>
  <c r="AK299" i="1"/>
  <c r="AK300" i="1"/>
  <c r="AK301" i="1"/>
  <c r="AK302" i="1"/>
  <c r="AK303" i="1"/>
  <c r="AK304" i="1"/>
  <c r="AK305" i="1"/>
  <c r="AK306" i="1"/>
  <c r="AK307" i="1"/>
  <c r="AK296" i="1"/>
  <c r="X307" i="1"/>
  <c r="P307" i="1"/>
  <c r="X305" i="1"/>
  <c r="X306" i="1"/>
  <c r="P305" i="1"/>
  <c r="P306" i="1"/>
  <c r="X304" i="1"/>
  <c r="P304" i="1"/>
  <c r="X303" i="1"/>
  <c r="P303" i="1"/>
  <c r="X302" i="1"/>
  <c r="P302" i="1"/>
  <c r="X301" i="1" l="1"/>
  <c r="P301" i="1"/>
  <c r="X300" i="1"/>
  <c r="P300" i="1"/>
  <c r="X299" i="1"/>
  <c r="P299" i="1"/>
  <c r="X298" i="1"/>
  <c r="P298" i="1"/>
  <c r="X297" i="1"/>
  <c r="P297" i="1"/>
  <c r="X296" i="1"/>
  <c r="P296" i="1"/>
  <c r="AJ309" i="1"/>
  <c r="AI309" i="1"/>
  <c r="AH309" i="1"/>
  <c r="AG309" i="1"/>
  <c r="AF309" i="1"/>
  <c r="AE309" i="1"/>
  <c r="AD309" i="1"/>
  <c r="AC309" i="1"/>
  <c r="AB309" i="1"/>
  <c r="AA309" i="1"/>
  <c r="W309" i="1"/>
  <c r="V309" i="1"/>
  <c r="U309" i="1"/>
  <c r="T309" i="1"/>
  <c r="S309" i="1"/>
  <c r="R309" i="1"/>
  <c r="Q309" i="1"/>
  <c r="O309" i="1"/>
  <c r="N309" i="1"/>
  <c r="M309" i="1"/>
  <c r="I309" i="1"/>
  <c r="L309" i="1"/>
  <c r="F309" i="1"/>
  <c r="H309" i="1"/>
  <c r="G309" i="1"/>
  <c r="K309" i="1"/>
  <c r="J309" i="1"/>
  <c r="E309" i="1"/>
  <c r="D309" i="1"/>
  <c r="C309" i="1"/>
  <c r="B309" i="1"/>
  <c r="Z308" i="1"/>
  <c r="Y308" i="1"/>
  <c r="W308" i="1"/>
  <c r="V308" i="1"/>
  <c r="U308" i="1"/>
  <c r="T308" i="1"/>
  <c r="S308" i="1"/>
  <c r="R308" i="1"/>
  <c r="Q308" i="1"/>
  <c r="O308" i="1"/>
  <c r="M308" i="1"/>
  <c r="C308" i="1"/>
  <c r="B308" i="1"/>
  <c r="X288" i="1"/>
  <c r="X289" i="1"/>
  <c r="P288" i="1"/>
  <c r="P289" i="1"/>
  <c r="X287" i="1"/>
  <c r="P287" i="1"/>
  <c r="X286" i="1"/>
  <c r="P286" i="1"/>
  <c r="X285" i="1"/>
  <c r="P285" i="1"/>
  <c r="X284" i="1"/>
  <c r="P284" i="1"/>
  <c r="X283" i="1"/>
  <c r="P283" i="1"/>
  <c r="X282" i="1"/>
  <c r="P282" i="1"/>
  <c r="X281" i="1"/>
  <c r="P281" i="1"/>
  <c r="X280" i="1"/>
  <c r="P280" i="1"/>
  <c r="X279" i="1"/>
  <c r="P279" i="1"/>
  <c r="X278" i="1"/>
  <c r="P278" i="1"/>
  <c r="AJ291" i="1"/>
  <c r="AI291" i="1"/>
  <c r="AH291" i="1"/>
  <c r="AG291" i="1"/>
  <c r="AF291" i="1"/>
  <c r="AE291" i="1"/>
  <c r="AD291" i="1"/>
  <c r="AC291" i="1"/>
  <c r="AB291" i="1"/>
  <c r="AA291" i="1"/>
  <c r="W291" i="1"/>
  <c r="V291" i="1"/>
  <c r="U291" i="1"/>
  <c r="T291" i="1"/>
  <c r="S291" i="1"/>
  <c r="R291" i="1"/>
  <c r="Q291" i="1"/>
  <c r="O291" i="1"/>
  <c r="N291" i="1"/>
  <c r="M291" i="1"/>
  <c r="I291" i="1"/>
  <c r="L291" i="1"/>
  <c r="F291" i="1"/>
  <c r="H291" i="1"/>
  <c r="G291" i="1"/>
  <c r="K291" i="1"/>
  <c r="J291" i="1"/>
  <c r="E291" i="1"/>
  <c r="D291" i="1"/>
  <c r="C291" i="1"/>
  <c r="B291" i="1"/>
  <c r="Z290" i="1"/>
  <c r="Y290" i="1"/>
  <c r="W290" i="1"/>
  <c r="V290" i="1"/>
  <c r="U290" i="1"/>
  <c r="T290" i="1"/>
  <c r="S290" i="1"/>
  <c r="R290" i="1"/>
  <c r="Q290" i="1"/>
  <c r="O290" i="1"/>
  <c r="M290" i="1"/>
  <c r="C290" i="1"/>
  <c r="B290" i="1"/>
  <c r="X271" i="1"/>
  <c r="P271" i="1"/>
  <c r="X270" i="1"/>
  <c r="P270" i="1"/>
  <c r="X269" i="1"/>
  <c r="P269" i="1"/>
  <c r="X268" i="1"/>
  <c r="P268" i="1"/>
  <c r="X267" i="1"/>
  <c r="P267" i="1"/>
  <c r="X266" i="1"/>
  <c r="P266" i="1"/>
  <c r="X265" i="1"/>
  <c r="P265" i="1"/>
  <c r="X264" i="1"/>
  <c r="P264" i="1"/>
  <c r="X263" i="1"/>
  <c r="P263" i="1"/>
  <c r="X262" i="1"/>
  <c r="P262" i="1"/>
  <c r="X261" i="1"/>
  <c r="P261" i="1"/>
  <c r="X260" i="1"/>
  <c r="P260" i="1"/>
  <c r="AI273" i="1"/>
  <c r="AH273" i="1"/>
  <c r="AF273" i="1"/>
  <c r="AE273" i="1"/>
  <c r="AD273" i="1"/>
  <c r="AC273" i="1"/>
  <c r="AB273" i="1"/>
  <c r="AA273" i="1"/>
  <c r="W273" i="1"/>
  <c r="V273" i="1"/>
  <c r="U273" i="1"/>
  <c r="T273" i="1"/>
  <c r="S273" i="1"/>
  <c r="R273" i="1"/>
  <c r="Q273" i="1"/>
  <c r="O273" i="1"/>
  <c r="N273" i="1"/>
  <c r="M273" i="1"/>
  <c r="H273" i="1"/>
  <c r="G273" i="1"/>
  <c r="K273" i="1"/>
  <c r="J273" i="1"/>
  <c r="E273" i="1"/>
  <c r="D273" i="1"/>
  <c r="C273" i="1"/>
  <c r="B273" i="1"/>
  <c r="Z272" i="1"/>
  <c r="Y272" i="1"/>
  <c r="W272" i="1"/>
  <c r="V272" i="1"/>
  <c r="U272" i="1"/>
  <c r="T272" i="1"/>
  <c r="S272" i="1"/>
  <c r="R272" i="1"/>
  <c r="Q272" i="1"/>
  <c r="O272" i="1"/>
  <c r="M272" i="1"/>
  <c r="C272" i="1"/>
  <c r="B272" i="1"/>
  <c r="AJ273" i="1"/>
  <c r="AG273" i="1"/>
  <c r="I273" i="1"/>
  <c r="L273" i="1"/>
  <c r="F273" i="1"/>
  <c r="P253" i="1"/>
  <c r="X243" i="1"/>
  <c r="X244" i="1"/>
  <c r="X245" i="1"/>
  <c r="X246" i="1"/>
  <c r="X247" i="1"/>
  <c r="X248" i="1"/>
  <c r="X249" i="1"/>
  <c r="X250" i="1"/>
  <c r="X251" i="1"/>
  <c r="X252" i="1"/>
  <c r="X253" i="1"/>
  <c r="P235" i="1"/>
  <c r="X242" i="1"/>
  <c r="AI255" i="1"/>
  <c r="AH255" i="1"/>
  <c r="AF255" i="1"/>
  <c r="AE255" i="1"/>
  <c r="AD255" i="1"/>
  <c r="AC255" i="1"/>
  <c r="AB255" i="1"/>
  <c r="AA255" i="1"/>
  <c r="W255" i="1"/>
  <c r="V255" i="1"/>
  <c r="U255" i="1"/>
  <c r="T255" i="1"/>
  <c r="S255" i="1"/>
  <c r="R255" i="1"/>
  <c r="Q255" i="1"/>
  <c r="O255" i="1"/>
  <c r="N255" i="1"/>
  <c r="M255" i="1"/>
  <c r="H255" i="1"/>
  <c r="G255" i="1"/>
  <c r="K255" i="1"/>
  <c r="J255" i="1"/>
  <c r="E255" i="1"/>
  <c r="D255" i="1"/>
  <c r="C255" i="1"/>
  <c r="B255" i="1"/>
  <c r="Z254" i="1"/>
  <c r="Y254" i="1"/>
  <c r="W254" i="1"/>
  <c r="V254" i="1"/>
  <c r="U254" i="1"/>
  <c r="T254" i="1"/>
  <c r="S254" i="1"/>
  <c r="R254" i="1"/>
  <c r="Q254" i="1"/>
  <c r="O254" i="1"/>
  <c r="M254" i="1"/>
  <c r="C254" i="1"/>
  <c r="B254" i="1"/>
  <c r="AJ253" i="1"/>
  <c r="AG253" i="1"/>
  <c r="I253" i="1"/>
  <c r="L253" i="1"/>
  <c r="F253" i="1"/>
  <c r="AJ252" i="1"/>
  <c r="AG252" i="1"/>
  <c r="P252" i="1"/>
  <c r="I252" i="1"/>
  <c r="L252" i="1"/>
  <c r="F252" i="1"/>
  <c r="AJ251" i="1"/>
  <c r="AG251" i="1"/>
  <c r="P251" i="1"/>
  <c r="I251" i="1"/>
  <c r="L251" i="1"/>
  <c r="F251" i="1"/>
  <c r="AJ250" i="1"/>
  <c r="AG250" i="1"/>
  <c r="P250" i="1"/>
  <c r="I250" i="1"/>
  <c r="L250" i="1"/>
  <c r="F250" i="1"/>
  <c r="AJ249" i="1"/>
  <c r="AG249" i="1"/>
  <c r="P249" i="1"/>
  <c r="I249" i="1"/>
  <c r="L249" i="1"/>
  <c r="F249" i="1"/>
  <c r="AJ248" i="1"/>
  <c r="AG248" i="1"/>
  <c r="P248" i="1"/>
  <c r="I248" i="1"/>
  <c r="L248" i="1"/>
  <c r="F248" i="1"/>
  <c r="AJ247" i="1"/>
  <c r="AG247" i="1"/>
  <c r="P247" i="1"/>
  <c r="I247" i="1"/>
  <c r="L247" i="1"/>
  <c r="F247" i="1"/>
  <c r="AJ246" i="1"/>
  <c r="AG246" i="1"/>
  <c r="P246" i="1"/>
  <c r="I246" i="1"/>
  <c r="L246" i="1"/>
  <c r="F246" i="1"/>
  <c r="AJ245" i="1"/>
  <c r="AG245" i="1"/>
  <c r="P245" i="1"/>
  <c r="I245" i="1"/>
  <c r="L245" i="1"/>
  <c r="F245" i="1"/>
  <c r="AJ244" i="1"/>
  <c r="AG244" i="1"/>
  <c r="P244" i="1"/>
  <c r="I244" i="1"/>
  <c r="L244" i="1"/>
  <c r="F244" i="1"/>
  <c r="AJ243" i="1"/>
  <c r="AG243" i="1"/>
  <c r="P243" i="1"/>
  <c r="I243" i="1"/>
  <c r="L243" i="1"/>
  <c r="F243" i="1"/>
  <c r="AJ242" i="1"/>
  <c r="AG242" i="1"/>
  <c r="P242" i="1"/>
  <c r="I242" i="1"/>
  <c r="L242" i="1"/>
  <c r="F242" i="1"/>
  <c r="P234" i="1"/>
  <c r="AG233" i="1"/>
  <c r="AG234" i="1"/>
  <c r="AG235" i="1"/>
  <c r="P233" i="1"/>
  <c r="AJ232" i="1"/>
  <c r="AJ233" i="1"/>
  <c r="AJ234" i="1"/>
  <c r="AJ235" i="1"/>
  <c r="P232" i="1"/>
  <c r="P231" i="1"/>
  <c r="AJ230" i="1"/>
  <c r="AJ231" i="1"/>
  <c r="AG230" i="1"/>
  <c r="AG231" i="1"/>
  <c r="AG232" i="1"/>
  <c r="P230" i="1"/>
  <c r="F230" i="1"/>
  <c r="L230" i="1"/>
  <c r="I230" i="1"/>
  <c r="F231" i="1"/>
  <c r="L231" i="1"/>
  <c r="I231" i="1"/>
  <c r="F232" i="1"/>
  <c r="L232" i="1"/>
  <c r="I232" i="1"/>
  <c r="F233" i="1"/>
  <c r="L233" i="1"/>
  <c r="I233" i="1"/>
  <c r="F234" i="1"/>
  <c r="L234" i="1"/>
  <c r="I234" i="1"/>
  <c r="F235" i="1"/>
  <c r="L235" i="1"/>
  <c r="I235" i="1"/>
  <c r="AG224" i="1"/>
  <c r="AG225" i="1"/>
  <c r="AG226" i="1"/>
  <c r="AG227" i="1"/>
  <c r="AJ224" i="1"/>
  <c r="AJ225" i="1"/>
  <c r="AJ226" i="1"/>
  <c r="AJ227" i="1"/>
  <c r="AJ229" i="1"/>
  <c r="AG229" i="1"/>
  <c r="P229" i="1"/>
  <c r="F224" i="1"/>
  <c r="L224" i="1"/>
  <c r="I224" i="1"/>
  <c r="F225" i="1"/>
  <c r="L225" i="1"/>
  <c r="I225" i="1"/>
  <c r="F226" i="1"/>
  <c r="L226" i="1"/>
  <c r="I226" i="1"/>
  <c r="F227" i="1"/>
  <c r="L227" i="1"/>
  <c r="I227" i="1"/>
  <c r="F229" i="1"/>
  <c r="L229" i="1"/>
  <c r="I229" i="1"/>
  <c r="AJ228" i="1"/>
  <c r="AG228" i="1"/>
  <c r="P228" i="1"/>
  <c r="L228" i="1"/>
  <c r="I228" i="1"/>
  <c r="F228" i="1"/>
  <c r="P226" i="1"/>
  <c r="P227" i="1"/>
  <c r="P225" i="1"/>
  <c r="X225" i="1"/>
  <c r="X226" i="1"/>
  <c r="X227" i="1"/>
  <c r="X228" i="1"/>
  <c r="X229" i="1"/>
  <c r="X230" i="1"/>
  <c r="X231" i="1"/>
  <c r="X232" i="1"/>
  <c r="X233" i="1"/>
  <c r="X234" i="1"/>
  <c r="X235" i="1"/>
  <c r="X224" i="1"/>
  <c r="P224" i="1"/>
  <c r="AI237" i="1"/>
  <c r="AH237" i="1"/>
  <c r="AF237" i="1"/>
  <c r="AE237" i="1"/>
  <c r="AD237" i="1"/>
  <c r="AC237" i="1"/>
  <c r="AB237" i="1"/>
  <c r="AA237" i="1"/>
  <c r="W237" i="1"/>
  <c r="V237" i="1"/>
  <c r="U237" i="1"/>
  <c r="T237" i="1"/>
  <c r="S237" i="1"/>
  <c r="R237" i="1"/>
  <c r="Q237" i="1"/>
  <c r="O237" i="1"/>
  <c r="N237" i="1"/>
  <c r="M237" i="1"/>
  <c r="H237" i="1"/>
  <c r="K237" i="1"/>
  <c r="E237" i="1"/>
  <c r="G237" i="1"/>
  <c r="J237" i="1"/>
  <c r="D237" i="1"/>
  <c r="C237" i="1"/>
  <c r="B237" i="1"/>
  <c r="Z236" i="1"/>
  <c r="Y236" i="1"/>
  <c r="W236" i="1"/>
  <c r="V236" i="1"/>
  <c r="U236" i="1"/>
  <c r="T236" i="1"/>
  <c r="S236" i="1"/>
  <c r="R236" i="1"/>
  <c r="Q236" i="1"/>
  <c r="O236" i="1"/>
  <c r="M236" i="1"/>
  <c r="C236" i="1"/>
  <c r="B236" i="1"/>
  <c r="Z165" i="1"/>
  <c r="Z129" i="1"/>
  <c r="AG212" i="1"/>
  <c r="P209" i="1"/>
  <c r="AG208" i="1"/>
  <c r="AG209" i="1"/>
  <c r="AG210" i="1"/>
  <c r="AG211" i="1"/>
  <c r="AG213" i="1"/>
  <c r="AG214" i="1"/>
  <c r="AG215" i="1"/>
  <c r="AG216" i="1"/>
  <c r="AG217" i="1"/>
  <c r="X208" i="1"/>
  <c r="X209" i="1"/>
  <c r="X210" i="1"/>
  <c r="X211" i="1"/>
  <c r="X212" i="1"/>
  <c r="X213" i="1"/>
  <c r="X214" i="1"/>
  <c r="X215" i="1"/>
  <c r="X216" i="1"/>
  <c r="X217" i="1"/>
  <c r="AJ207" i="1"/>
  <c r="AJ219" i="1" s="1"/>
  <c r="AG207" i="1"/>
  <c r="X207" i="1"/>
  <c r="X199" i="1"/>
  <c r="X206" i="1"/>
  <c r="AI219" i="1"/>
  <c r="AH219" i="1"/>
  <c r="AF219" i="1"/>
  <c r="AE219" i="1"/>
  <c r="AD219" i="1"/>
  <c r="AC219" i="1"/>
  <c r="AB219" i="1"/>
  <c r="AA219" i="1"/>
  <c r="W219" i="1"/>
  <c r="V219" i="1"/>
  <c r="U219" i="1"/>
  <c r="T219" i="1"/>
  <c r="S219" i="1"/>
  <c r="R219" i="1"/>
  <c r="Q219" i="1"/>
  <c r="O219" i="1"/>
  <c r="N219" i="1"/>
  <c r="M219" i="1"/>
  <c r="I219" i="1"/>
  <c r="L219" i="1"/>
  <c r="F219" i="1"/>
  <c r="H219" i="1"/>
  <c r="K219" i="1"/>
  <c r="E219" i="1"/>
  <c r="G219" i="1"/>
  <c r="J219" i="1"/>
  <c r="D219" i="1"/>
  <c r="C219" i="1"/>
  <c r="B219" i="1"/>
  <c r="Z218" i="1"/>
  <c r="Y218" i="1"/>
  <c r="W218" i="1"/>
  <c r="V218" i="1"/>
  <c r="U218" i="1"/>
  <c r="T218" i="1"/>
  <c r="S218" i="1"/>
  <c r="R218" i="1"/>
  <c r="Q218" i="1"/>
  <c r="O218" i="1"/>
  <c r="M218" i="1"/>
  <c r="C218" i="1"/>
  <c r="B218" i="1"/>
  <c r="P217" i="1"/>
  <c r="P216" i="1"/>
  <c r="P215" i="1"/>
  <c r="P214" i="1"/>
  <c r="P213" i="1"/>
  <c r="P212" i="1"/>
  <c r="P211" i="1"/>
  <c r="P210" i="1"/>
  <c r="P208" i="1"/>
  <c r="P207" i="1"/>
  <c r="P206" i="1"/>
  <c r="AJ201" i="1"/>
  <c r="AI201" i="1"/>
  <c r="AH201" i="1"/>
  <c r="AG201" i="1"/>
  <c r="AF201" i="1"/>
  <c r="AE201" i="1"/>
  <c r="AD201" i="1"/>
  <c r="AC201" i="1"/>
  <c r="AB201" i="1"/>
  <c r="AA201" i="1"/>
  <c r="W201" i="1"/>
  <c r="V201" i="1"/>
  <c r="U201" i="1"/>
  <c r="T201" i="1"/>
  <c r="S201" i="1"/>
  <c r="R201" i="1"/>
  <c r="Q201" i="1"/>
  <c r="O201" i="1"/>
  <c r="N201" i="1"/>
  <c r="M201" i="1"/>
  <c r="I201" i="1"/>
  <c r="L201" i="1"/>
  <c r="F201" i="1"/>
  <c r="H201" i="1"/>
  <c r="K201" i="1"/>
  <c r="E201" i="1"/>
  <c r="G201" i="1"/>
  <c r="J201" i="1"/>
  <c r="D201" i="1"/>
  <c r="C201" i="1"/>
  <c r="B201" i="1"/>
  <c r="Z200" i="1"/>
  <c r="Y200" i="1"/>
  <c r="W200" i="1"/>
  <c r="V200" i="1"/>
  <c r="U200" i="1"/>
  <c r="T200" i="1"/>
  <c r="S200" i="1"/>
  <c r="R200" i="1"/>
  <c r="Q200" i="1"/>
  <c r="O200" i="1"/>
  <c r="M200" i="1"/>
  <c r="C200" i="1"/>
  <c r="B200" i="1"/>
  <c r="P199" i="1"/>
  <c r="X198" i="1"/>
  <c r="P198" i="1"/>
  <c r="X197" i="1"/>
  <c r="P197" i="1"/>
  <c r="X196" i="1"/>
  <c r="P196" i="1"/>
  <c r="X195" i="1"/>
  <c r="P195" i="1"/>
  <c r="X194" i="1"/>
  <c r="P194" i="1"/>
  <c r="X193" i="1"/>
  <c r="P193" i="1"/>
  <c r="X192" i="1"/>
  <c r="P192" i="1"/>
  <c r="X191" i="1"/>
  <c r="P191" i="1"/>
  <c r="X190" i="1"/>
  <c r="P190" i="1"/>
  <c r="X189" i="1"/>
  <c r="P189" i="1"/>
  <c r="X188" i="1"/>
  <c r="P188" i="1"/>
  <c r="P181" i="1"/>
  <c r="P172" i="1"/>
  <c r="V183" i="1"/>
  <c r="V182" i="1"/>
  <c r="AI183" i="1"/>
  <c r="AH183" i="1"/>
  <c r="AF183" i="1"/>
  <c r="AE183" i="1"/>
  <c r="AD183" i="1"/>
  <c r="AC183" i="1"/>
  <c r="AB183" i="1"/>
  <c r="AA183" i="1"/>
  <c r="W183" i="1"/>
  <c r="U183" i="1"/>
  <c r="T183" i="1"/>
  <c r="S183" i="1"/>
  <c r="R183" i="1"/>
  <c r="Q183" i="1"/>
  <c r="O183" i="1"/>
  <c r="N183" i="1"/>
  <c r="M183" i="1"/>
  <c r="I183" i="1"/>
  <c r="L183" i="1"/>
  <c r="F183" i="1"/>
  <c r="H183" i="1"/>
  <c r="K183" i="1"/>
  <c r="E183" i="1"/>
  <c r="G183" i="1"/>
  <c r="J183" i="1"/>
  <c r="D183" i="1"/>
  <c r="C183" i="1"/>
  <c r="B183" i="1"/>
  <c r="Z182" i="1"/>
  <c r="Y182" i="1"/>
  <c r="W182" i="1"/>
  <c r="U182" i="1"/>
  <c r="T182" i="1"/>
  <c r="S182" i="1"/>
  <c r="R182" i="1"/>
  <c r="Q182" i="1"/>
  <c r="O182" i="1"/>
  <c r="M182" i="1"/>
  <c r="C182" i="1"/>
  <c r="B182" i="1"/>
  <c r="X181" i="1"/>
  <c r="X180" i="1"/>
  <c r="P180" i="1"/>
  <c r="X179" i="1"/>
  <c r="P179" i="1"/>
  <c r="X178" i="1"/>
  <c r="P178" i="1"/>
  <c r="X177" i="1"/>
  <c r="P177" i="1"/>
  <c r="X176" i="1"/>
  <c r="P176" i="1"/>
  <c r="X175" i="1"/>
  <c r="P175" i="1"/>
  <c r="X174" i="1"/>
  <c r="P174" i="1"/>
  <c r="X173" i="1"/>
  <c r="P173" i="1"/>
  <c r="X172" i="1"/>
  <c r="X171" i="1"/>
  <c r="P171" i="1"/>
  <c r="AJ183" i="1"/>
  <c r="X170" i="1"/>
  <c r="P170" i="1"/>
  <c r="AF159" i="1"/>
  <c r="AF160" i="1"/>
  <c r="AI154" i="1"/>
  <c r="AF144" i="1"/>
  <c r="AI152" i="1"/>
  <c r="AI153" i="1"/>
  <c r="AI155" i="1"/>
  <c r="AI156" i="1"/>
  <c r="AI157" i="1"/>
  <c r="AI158" i="1"/>
  <c r="AI159" i="1"/>
  <c r="AH165" i="1"/>
  <c r="AG165" i="1"/>
  <c r="AF152" i="1"/>
  <c r="AF153" i="1"/>
  <c r="AF154" i="1"/>
  <c r="AF155" i="1"/>
  <c r="AF156" i="1"/>
  <c r="AF157" i="1"/>
  <c r="AF158" i="1"/>
  <c r="AE165" i="1"/>
  <c r="AD165" i="1"/>
  <c r="AC165" i="1"/>
  <c r="AB165" i="1"/>
  <c r="AA165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V165" i="1"/>
  <c r="U165" i="1"/>
  <c r="T165" i="1"/>
  <c r="S165" i="1"/>
  <c r="R165" i="1"/>
  <c r="Q165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O165" i="1"/>
  <c r="N165" i="1"/>
  <c r="M165" i="1"/>
  <c r="I165" i="1"/>
  <c r="L165" i="1"/>
  <c r="F165" i="1"/>
  <c r="H165" i="1"/>
  <c r="K165" i="1"/>
  <c r="E165" i="1"/>
  <c r="G165" i="1"/>
  <c r="J165" i="1"/>
  <c r="D165" i="1"/>
  <c r="C165" i="1"/>
  <c r="B165" i="1"/>
  <c r="Y164" i="1"/>
  <c r="X164" i="1"/>
  <c r="V164" i="1"/>
  <c r="U164" i="1"/>
  <c r="T164" i="1"/>
  <c r="S164" i="1"/>
  <c r="R164" i="1"/>
  <c r="Q164" i="1"/>
  <c r="O164" i="1"/>
  <c r="M164" i="1"/>
  <c r="C164" i="1"/>
  <c r="B164" i="1"/>
  <c r="AI163" i="1"/>
  <c r="AF163" i="1"/>
  <c r="AI162" i="1"/>
  <c r="AF162" i="1"/>
  <c r="AI161" i="1"/>
  <c r="AF161" i="1"/>
  <c r="AI160" i="1"/>
  <c r="C143" i="1"/>
  <c r="C146" i="1" s="1"/>
  <c r="AF139" i="1"/>
  <c r="AI135" i="1"/>
  <c r="AI136" i="1"/>
  <c r="AI137" i="1"/>
  <c r="AI138" i="1"/>
  <c r="AI139" i="1"/>
  <c r="AI140" i="1"/>
  <c r="AI141" i="1"/>
  <c r="AI142" i="1"/>
  <c r="AI143" i="1"/>
  <c r="AI144" i="1"/>
  <c r="AI145" i="1"/>
  <c r="AI134" i="1"/>
  <c r="AF135" i="1"/>
  <c r="AF136" i="1"/>
  <c r="AF137" i="1"/>
  <c r="AF138" i="1"/>
  <c r="AF140" i="1"/>
  <c r="AF141" i="1"/>
  <c r="AF142" i="1"/>
  <c r="AF143" i="1"/>
  <c r="AF145" i="1"/>
  <c r="AF134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AH147" i="1"/>
  <c r="AG147" i="1"/>
  <c r="AE147" i="1"/>
  <c r="AD147" i="1"/>
  <c r="AC147" i="1"/>
  <c r="AB147" i="1"/>
  <c r="AA147" i="1"/>
  <c r="X147" i="1"/>
  <c r="V147" i="1"/>
  <c r="U147" i="1"/>
  <c r="T147" i="1"/>
  <c r="S147" i="1"/>
  <c r="R147" i="1"/>
  <c r="Q147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O147" i="1"/>
  <c r="N147" i="1"/>
  <c r="M147" i="1"/>
  <c r="I147" i="1"/>
  <c r="L147" i="1"/>
  <c r="F147" i="1"/>
  <c r="H147" i="1"/>
  <c r="K147" i="1"/>
  <c r="E147" i="1"/>
  <c r="G147" i="1"/>
  <c r="J147" i="1"/>
  <c r="D147" i="1"/>
  <c r="B147" i="1"/>
  <c r="AH146" i="1"/>
  <c r="AG146" i="1"/>
  <c r="AE146" i="1"/>
  <c r="AD146" i="1"/>
  <c r="Y146" i="1"/>
  <c r="X146" i="1"/>
  <c r="V146" i="1"/>
  <c r="U146" i="1"/>
  <c r="T146" i="1"/>
  <c r="S146" i="1"/>
  <c r="R146" i="1"/>
  <c r="Q146" i="1"/>
  <c r="O146" i="1"/>
  <c r="N146" i="1"/>
  <c r="M146" i="1"/>
  <c r="I146" i="1"/>
  <c r="L146" i="1"/>
  <c r="F146" i="1"/>
  <c r="H146" i="1"/>
  <c r="K146" i="1"/>
  <c r="E146" i="1"/>
  <c r="G146" i="1"/>
  <c r="J146" i="1"/>
  <c r="D146" i="1"/>
  <c r="B146" i="1"/>
  <c r="AF124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F127" i="1"/>
  <c r="AF126" i="1"/>
  <c r="AF125" i="1"/>
  <c r="AF123" i="1"/>
  <c r="AF122" i="1"/>
  <c r="AF121" i="1"/>
  <c r="AF120" i="1"/>
  <c r="AF119" i="1"/>
  <c r="AF118" i="1"/>
  <c r="AF117" i="1"/>
  <c r="AF116" i="1"/>
  <c r="W117" i="1"/>
  <c r="W118" i="1"/>
  <c r="W119" i="1"/>
  <c r="W120" i="1"/>
  <c r="W121" i="1"/>
  <c r="W122" i="1"/>
  <c r="W123" i="1"/>
  <c r="W124" i="1"/>
  <c r="W125" i="1"/>
  <c r="W126" i="1"/>
  <c r="W127" i="1"/>
  <c r="W116" i="1"/>
  <c r="AH129" i="1"/>
  <c r="AG129" i="1"/>
  <c r="AE129" i="1"/>
  <c r="AD129" i="1"/>
  <c r="AC129" i="1"/>
  <c r="AB129" i="1"/>
  <c r="AA129" i="1"/>
  <c r="V129" i="1"/>
  <c r="U129" i="1"/>
  <c r="T129" i="1"/>
  <c r="S129" i="1"/>
  <c r="R129" i="1"/>
  <c r="Q129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O129" i="1"/>
  <c r="N129" i="1"/>
  <c r="M129" i="1"/>
  <c r="I129" i="1"/>
  <c r="L129" i="1"/>
  <c r="F129" i="1"/>
  <c r="H129" i="1"/>
  <c r="K129" i="1"/>
  <c r="E129" i="1"/>
  <c r="G129" i="1"/>
  <c r="J129" i="1"/>
  <c r="D129" i="1"/>
  <c r="C129" i="1"/>
  <c r="B129" i="1"/>
  <c r="AH128" i="1"/>
  <c r="AG128" i="1"/>
  <c r="AE128" i="1"/>
  <c r="AD128" i="1"/>
  <c r="Y128" i="1"/>
  <c r="X128" i="1"/>
  <c r="V128" i="1"/>
  <c r="U128" i="1"/>
  <c r="T128" i="1"/>
  <c r="S128" i="1"/>
  <c r="R128" i="1"/>
  <c r="Q128" i="1"/>
  <c r="O128" i="1"/>
  <c r="N128" i="1"/>
  <c r="M128" i="1"/>
  <c r="I128" i="1"/>
  <c r="L128" i="1"/>
  <c r="F128" i="1"/>
  <c r="H128" i="1"/>
  <c r="K128" i="1"/>
  <c r="E128" i="1"/>
  <c r="G128" i="1"/>
  <c r="J128" i="1"/>
  <c r="D128" i="1"/>
  <c r="C128" i="1"/>
  <c r="B128" i="1"/>
  <c r="AI99" i="1"/>
  <c r="AI109" i="1"/>
  <c r="AI108" i="1"/>
  <c r="AI107" i="1"/>
  <c r="AI106" i="1"/>
  <c r="AI105" i="1"/>
  <c r="AI104" i="1"/>
  <c r="AI103" i="1"/>
  <c r="AI102" i="1"/>
  <c r="AI101" i="1"/>
  <c r="AI100" i="1"/>
  <c r="AI98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W99" i="1"/>
  <c r="W100" i="1"/>
  <c r="W101" i="1"/>
  <c r="W102" i="1"/>
  <c r="W103" i="1"/>
  <c r="W104" i="1"/>
  <c r="W105" i="1"/>
  <c r="W106" i="1"/>
  <c r="W107" i="1"/>
  <c r="W108" i="1"/>
  <c r="W109" i="1"/>
  <c r="W98" i="1"/>
  <c r="AH111" i="1"/>
  <c r="AG111" i="1"/>
  <c r="AE111" i="1"/>
  <c r="AD111" i="1"/>
  <c r="AC111" i="1"/>
  <c r="AB111" i="1"/>
  <c r="AA111" i="1"/>
  <c r="Z111" i="1"/>
  <c r="Y111" i="1"/>
  <c r="X111" i="1"/>
  <c r="V111" i="1"/>
  <c r="U111" i="1"/>
  <c r="T111" i="1"/>
  <c r="S111" i="1"/>
  <c r="R111" i="1"/>
  <c r="Q111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O111" i="1"/>
  <c r="N111" i="1"/>
  <c r="M111" i="1"/>
  <c r="I111" i="1"/>
  <c r="L111" i="1"/>
  <c r="F111" i="1"/>
  <c r="H111" i="1"/>
  <c r="K111" i="1"/>
  <c r="E111" i="1"/>
  <c r="G111" i="1"/>
  <c r="J111" i="1"/>
  <c r="D111" i="1"/>
  <c r="C111" i="1"/>
  <c r="B111" i="1"/>
  <c r="AH110" i="1"/>
  <c r="AG110" i="1"/>
  <c r="AE110" i="1"/>
  <c r="AD110" i="1"/>
  <c r="Y110" i="1"/>
  <c r="X110" i="1"/>
  <c r="V110" i="1"/>
  <c r="U110" i="1"/>
  <c r="T110" i="1"/>
  <c r="S110" i="1"/>
  <c r="R110" i="1"/>
  <c r="Q110" i="1"/>
  <c r="O110" i="1"/>
  <c r="N110" i="1"/>
  <c r="M110" i="1"/>
  <c r="I110" i="1"/>
  <c r="L110" i="1"/>
  <c r="F110" i="1"/>
  <c r="H110" i="1"/>
  <c r="K110" i="1"/>
  <c r="E110" i="1"/>
  <c r="G110" i="1"/>
  <c r="J110" i="1"/>
  <c r="D110" i="1"/>
  <c r="C110" i="1"/>
  <c r="B110" i="1"/>
  <c r="AI87" i="1"/>
  <c r="AI88" i="1"/>
  <c r="AI89" i="1"/>
  <c r="AI90" i="1"/>
  <c r="AI91" i="1"/>
  <c r="AI86" i="1"/>
  <c r="AF87" i="1"/>
  <c r="AF88" i="1"/>
  <c r="AF89" i="1"/>
  <c r="AF90" i="1"/>
  <c r="AF91" i="1"/>
  <c r="AF86" i="1"/>
  <c r="AH93" i="1"/>
  <c r="AG93" i="1"/>
  <c r="AH92" i="1"/>
  <c r="AG92" i="1"/>
  <c r="AE93" i="1"/>
  <c r="AD93" i="1"/>
  <c r="AE92" i="1"/>
  <c r="AD92" i="1"/>
  <c r="Y81" i="1"/>
  <c r="Y92" i="1" s="1"/>
  <c r="W80" i="1"/>
  <c r="W81" i="1"/>
  <c r="W82" i="1"/>
  <c r="W84" i="1"/>
  <c r="W85" i="1"/>
  <c r="W86" i="1"/>
  <c r="W87" i="1"/>
  <c r="W88" i="1"/>
  <c r="W89" i="1"/>
  <c r="W90" i="1"/>
  <c r="W91" i="1"/>
  <c r="W83" i="1"/>
  <c r="R93" i="1"/>
  <c r="S93" i="1"/>
  <c r="T93" i="1"/>
  <c r="U93" i="1"/>
  <c r="V93" i="1"/>
  <c r="R92" i="1"/>
  <c r="S92" i="1"/>
  <c r="T92" i="1"/>
  <c r="Q93" i="1"/>
  <c r="Q92" i="1"/>
  <c r="V92" i="1"/>
  <c r="U92" i="1"/>
  <c r="AC93" i="1"/>
  <c r="AB93" i="1"/>
  <c r="AA93" i="1"/>
  <c r="Z93" i="1"/>
  <c r="P80" i="1"/>
  <c r="P81" i="1"/>
  <c r="P82" i="1"/>
  <c r="P83" i="1"/>
  <c r="P84" i="1"/>
  <c r="P85" i="1"/>
  <c r="P86" i="1"/>
  <c r="P87" i="1"/>
  <c r="P88" i="1"/>
  <c r="P89" i="1"/>
  <c r="P90" i="1"/>
  <c r="P91" i="1"/>
  <c r="O93" i="1"/>
  <c r="N93" i="1"/>
  <c r="M93" i="1"/>
  <c r="I93" i="1"/>
  <c r="L93" i="1"/>
  <c r="F93" i="1"/>
  <c r="H93" i="1"/>
  <c r="K93" i="1"/>
  <c r="E93" i="1"/>
  <c r="G93" i="1"/>
  <c r="J93" i="1"/>
  <c r="D93" i="1"/>
  <c r="C93" i="1"/>
  <c r="B93" i="1"/>
  <c r="X92" i="1"/>
  <c r="O92" i="1"/>
  <c r="N92" i="1"/>
  <c r="M92" i="1"/>
  <c r="I92" i="1"/>
  <c r="L92" i="1"/>
  <c r="F92" i="1"/>
  <c r="H92" i="1"/>
  <c r="K92" i="1"/>
  <c r="E92" i="1"/>
  <c r="G92" i="1"/>
  <c r="J92" i="1"/>
  <c r="D92" i="1"/>
  <c r="C92" i="1"/>
  <c r="B92" i="1"/>
  <c r="R70" i="1"/>
  <c r="R75" i="1" s="1"/>
  <c r="V75" i="1"/>
  <c r="U75" i="1"/>
  <c r="T75" i="1"/>
  <c r="S75" i="1"/>
  <c r="Q75" i="1"/>
  <c r="P62" i="1"/>
  <c r="P63" i="1"/>
  <c r="P64" i="1"/>
  <c r="P65" i="1"/>
  <c r="P66" i="1"/>
  <c r="P67" i="1"/>
  <c r="P68" i="1"/>
  <c r="P69" i="1"/>
  <c r="P70" i="1"/>
  <c r="P71" i="1"/>
  <c r="P72" i="1"/>
  <c r="P73" i="1"/>
  <c r="O75" i="1"/>
  <c r="N75" i="1"/>
  <c r="M75" i="1"/>
  <c r="I75" i="1"/>
  <c r="L75" i="1"/>
  <c r="F75" i="1"/>
  <c r="H75" i="1"/>
  <c r="K75" i="1"/>
  <c r="E75" i="1"/>
  <c r="G75" i="1"/>
  <c r="J75" i="1"/>
  <c r="D75" i="1"/>
  <c r="C75" i="1"/>
  <c r="B75" i="1"/>
  <c r="Q74" i="1"/>
  <c r="O74" i="1"/>
  <c r="N74" i="1"/>
  <c r="M74" i="1"/>
  <c r="I74" i="1"/>
  <c r="L74" i="1"/>
  <c r="F74" i="1"/>
  <c r="H74" i="1"/>
  <c r="K74" i="1"/>
  <c r="E74" i="1"/>
  <c r="G74" i="1"/>
  <c r="J74" i="1"/>
  <c r="D74" i="1"/>
  <c r="C74" i="1"/>
  <c r="B74" i="1"/>
  <c r="V57" i="1"/>
  <c r="U57" i="1"/>
  <c r="T57" i="1"/>
  <c r="S57" i="1"/>
  <c r="R57" i="1"/>
  <c r="Q57" i="1"/>
  <c r="P44" i="1"/>
  <c r="P45" i="1"/>
  <c r="P46" i="1"/>
  <c r="P47" i="1"/>
  <c r="P48" i="1"/>
  <c r="P49" i="1"/>
  <c r="P50" i="1"/>
  <c r="P51" i="1"/>
  <c r="P52" i="1"/>
  <c r="P53" i="1"/>
  <c r="P54" i="1"/>
  <c r="P55" i="1"/>
  <c r="O57" i="1"/>
  <c r="N57" i="1"/>
  <c r="M57" i="1"/>
  <c r="I57" i="1"/>
  <c r="L57" i="1"/>
  <c r="F57" i="1"/>
  <c r="H57" i="1"/>
  <c r="K57" i="1"/>
  <c r="E57" i="1"/>
  <c r="G57" i="1"/>
  <c r="J57" i="1"/>
  <c r="D57" i="1"/>
  <c r="C57" i="1"/>
  <c r="B57" i="1"/>
  <c r="R56" i="1"/>
  <c r="Q56" i="1"/>
  <c r="O56" i="1"/>
  <c r="N56" i="1"/>
  <c r="M56" i="1"/>
  <c r="I56" i="1"/>
  <c r="L56" i="1"/>
  <c r="F56" i="1"/>
  <c r="H56" i="1"/>
  <c r="K56" i="1"/>
  <c r="E56" i="1"/>
  <c r="G56" i="1"/>
  <c r="J56" i="1"/>
  <c r="D56" i="1"/>
  <c r="C56" i="1"/>
  <c r="B56" i="1"/>
  <c r="Q21" i="1"/>
  <c r="R21" i="1"/>
  <c r="R39" i="1"/>
  <c r="Q39" i="1"/>
  <c r="R38" i="1"/>
  <c r="Q38" i="1"/>
  <c r="V39" i="1"/>
  <c r="U39" i="1"/>
  <c r="T39" i="1"/>
  <c r="S39" i="1"/>
  <c r="P26" i="1"/>
  <c r="P27" i="1"/>
  <c r="P28" i="1"/>
  <c r="P29" i="1"/>
  <c r="P30" i="1"/>
  <c r="P31" i="1"/>
  <c r="P32" i="1"/>
  <c r="P33" i="1"/>
  <c r="P34" i="1"/>
  <c r="P35" i="1"/>
  <c r="P36" i="1"/>
  <c r="P37" i="1"/>
  <c r="O39" i="1"/>
  <c r="N39" i="1"/>
  <c r="M39" i="1"/>
  <c r="I39" i="1"/>
  <c r="L39" i="1"/>
  <c r="F39" i="1"/>
  <c r="H39" i="1"/>
  <c r="K39" i="1"/>
  <c r="E39" i="1"/>
  <c r="G39" i="1"/>
  <c r="J39" i="1"/>
  <c r="D39" i="1"/>
  <c r="C39" i="1"/>
  <c r="B39" i="1"/>
  <c r="O38" i="1"/>
  <c r="N38" i="1"/>
  <c r="M38" i="1"/>
  <c r="I38" i="1"/>
  <c r="L38" i="1"/>
  <c r="F38" i="1"/>
  <c r="H38" i="1"/>
  <c r="K38" i="1"/>
  <c r="E38" i="1"/>
  <c r="G38" i="1"/>
  <c r="J38" i="1"/>
  <c r="D38" i="1"/>
  <c r="C38" i="1"/>
  <c r="B38" i="1"/>
  <c r="P9" i="1"/>
  <c r="P10" i="1"/>
  <c r="P11" i="1"/>
  <c r="P12" i="1"/>
  <c r="P13" i="1"/>
  <c r="P14" i="1"/>
  <c r="P15" i="1"/>
  <c r="P16" i="1"/>
  <c r="P17" i="1"/>
  <c r="P18" i="1"/>
  <c r="P19" i="1"/>
  <c r="P8" i="1"/>
  <c r="V21" i="1"/>
  <c r="U21" i="1"/>
  <c r="T21" i="1"/>
  <c r="S21" i="1"/>
  <c r="O21" i="1"/>
  <c r="N21" i="1"/>
  <c r="M21" i="1"/>
  <c r="I21" i="1"/>
  <c r="L21" i="1"/>
  <c r="F21" i="1"/>
  <c r="H21" i="1"/>
  <c r="K21" i="1"/>
  <c r="E21" i="1"/>
  <c r="G21" i="1"/>
  <c r="J21" i="1"/>
  <c r="D21" i="1"/>
  <c r="C21" i="1"/>
  <c r="B21" i="1"/>
  <c r="V20" i="1"/>
  <c r="U20" i="1"/>
  <c r="T20" i="1"/>
  <c r="S20" i="1"/>
  <c r="R20" i="1"/>
  <c r="Q20" i="1"/>
  <c r="O20" i="1"/>
  <c r="N20" i="1"/>
  <c r="M20" i="1"/>
  <c r="I20" i="1"/>
  <c r="L20" i="1"/>
  <c r="F20" i="1"/>
  <c r="H20" i="1"/>
  <c r="K20" i="1"/>
  <c r="E20" i="1"/>
  <c r="G20" i="1"/>
  <c r="J20" i="1"/>
  <c r="D20" i="1"/>
  <c r="C20" i="1"/>
  <c r="B20" i="1"/>
  <c r="AG183" i="1"/>
  <c r="AN219" i="1" l="1"/>
  <c r="AO219" i="1" s="1"/>
  <c r="AL219" i="1"/>
  <c r="AM219" i="1" s="1"/>
  <c r="AK219" i="1"/>
  <c r="AN291" i="1"/>
  <c r="AO291" i="1" s="1"/>
  <c r="AK291" i="1"/>
  <c r="AL291" i="1"/>
  <c r="AM291" i="1" s="1"/>
  <c r="AN201" i="1"/>
  <c r="AO201" i="1" s="1"/>
  <c r="AL201" i="1"/>
  <c r="AM201" i="1" s="1"/>
  <c r="AK201" i="1"/>
  <c r="AK273" i="1"/>
  <c r="AN273" i="1"/>
  <c r="AO273" i="1" s="1"/>
  <c r="AL273" i="1"/>
  <c r="AM273" i="1" s="1"/>
  <c r="AL237" i="1"/>
  <c r="AM237" i="1" s="1"/>
  <c r="AN237" i="1"/>
  <c r="AO237" i="1" s="1"/>
  <c r="AK237" i="1"/>
  <c r="AK255" i="1"/>
  <c r="AL255" i="1"/>
  <c r="AM255" i="1" s="1"/>
  <c r="AN255" i="1"/>
  <c r="AO255" i="1" s="1"/>
  <c r="AK309" i="1"/>
  <c r="AN309" i="1"/>
  <c r="AO309" i="1" s="1"/>
  <c r="AL309" i="1"/>
  <c r="AM309" i="1" s="1"/>
  <c r="AN183" i="1"/>
  <c r="AO183" i="1" s="1"/>
  <c r="AL183" i="1"/>
  <c r="AM183" i="1" s="1"/>
  <c r="AK183" i="1"/>
  <c r="X290" i="1"/>
  <c r="W111" i="1"/>
  <c r="W165" i="1"/>
  <c r="X200" i="1"/>
  <c r="X273" i="1"/>
  <c r="P309" i="1"/>
  <c r="AI147" i="1"/>
  <c r="X201" i="1"/>
  <c r="P110" i="1"/>
  <c r="AF110" i="1"/>
  <c r="P129" i="1"/>
  <c r="P255" i="1"/>
  <c r="C147" i="1"/>
  <c r="I255" i="1"/>
  <c r="P20" i="1"/>
  <c r="W93" i="1"/>
  <c r="X236" i="1"/>
  <c r="AJ237" i="1"/>
  <c r="F255" i="1"/>
  <c r="AF129" i="1"/>
  <c r="AF92" i="1"/>
  <c r="AI93" i="1"/>
  <c r="W110" i="1"/>
  <c r="AI146" i="1"/>
  <c r="AI129" i="1"/>
  <c r="P56" i="1"/>
  <c r="P21" i="1"/>
  <c r="P183" i="1"/>
  <c r="X255" i="1"/>
  <c r="P201" i="1"/>
  <c r="AI128" i="1"/>
  <c r="R74" i="1"/>
  <c r="AI92" i="1"/>
  <c r="AG255" i="1"/>
  <c r="P291" i="1"/>
  <c r="AF111" i="1"/>
  <c r="X182" i="1"/>
  <c r="X237" i="1"/>
  <c r="X291" i="1"/>
  <c r="AF128" i="1"/>
  <c r="X183" i="1"/>
  <c r="P237" i="1"/>
  <c r="AF93" i="1"/>
  <c r="AI110" i="1"/>
  <c r="P219" i="1"/>
  <c r="AG219" i="1"/>
  <c r="X272" i="1"/>
  <c r="AJ255" i="1"/>
  <c r="X254" i="1"/>
  <c r="AI111" i="1"/>
  <c r="P273" i="1"/>
  <c r="W92" i="1"/>
  <c r="L255" i="1"/>
  <c r="X309" i="1"/>
  <c r="X308" i="1"/>
  <c r="P39" i="1"/>
  <c r="P38" i="1"/>
  <c r="P57" i="1"/>
  <c r="P74" i="1"/>
  <c r="P75" i="1"/>
  <c r="P92" i="1"/>
  <c r="P93" i="1"/>
  <c r="P111" i="1"/>
  <c r="P128" i="1"/>
  <c r="W128" i="1"/>
  <c r="W129" i="1"/>
  <c r="P147" i="1"/>
  <c r="P146" i="1"/>
  <c r="W147" i="1"/>
  <c r="W146" i="1"/>
  <c r="AF147" i="1"/>
  <c r="AF146" i="1"/>
  <c r="P165" i="1"/>
  <c r="W164" i="1"/>
  <c r="AF165" i="1"/>
  <c r="AI165" i="1"/>
  <c r="X218" i="1"/>
  <c r="X219" i="1"/>
  <c r="L237" i="1"/>
  <c r="F237" i="1"/>
  <c r="I237" i="1"/>
  <c r="AG237" i="1"/>
</calcChain>
</file>

<file path=xl/sharedStrings.xml><?xml version="1.0" encoding="utf-8"?>
<sst xmlns="http://schemas.openxmlformats.org/spreadsheetml/2006/main" count="1768" uniqueCount="172">
  <si>
    <t>E.D.A.R  DELTEBRE</t>
  </si>
  <si>
    <t>Pob. Sanejada: 12.098</t>
  </si>
  <si>
    <t>Dades diseny</t>
  </si>
  <si>
    <t>MES</t>
  </si>
  <si>
    <t>carrega MES</t>
  </si>
  <si>
    <t>Cabal</t>
  </si>
  <si>
    <t>DBO5</t>
  </si>
  <si>
    <t>carrega DBO</t>
  </si>
  <si>
    <t>Hab. Eq.</t>
  </si>
  <si>
    <t>DQO</t>
  </si>
  <si>
    <t>Data</t>
  </si>
  <si>
    <t xml:space="preserve">MES Influent </t>
  </si>
  <si>
    <t>MES Efluent</t>
  </si>
  <si>
    <t>DBO Influent</t>
  </si>
  <si>
    <t>DBO Efluent</t>
  </si>
  <si>
    <t>DBO</t>
  </si>
  <si>
    <t>DQO Influent</t>
  </si>
  <si>
    <t>DQO Efluent</t>
  </si>
  <si>
    <t>Fangs</t>
  </si>
  <si>
    <t>Sequetat</t>
  </si>
  <si>
    <t>Consum</t>
  </si>
  <si>
    <t>Energia</t>
  </si>
  <si>
    <t>CISTERNES</t>
  </si>
  <si>
    <t xml:space="preserve">pH Influent </t>
  </si>
  <si>
    <t>pH Efluent</t>
  </si>
  <si>
    <t xml:space="preserve">Cond. Influent </t>
  </si>
  <si>
    <t>Cond Efluent</t>
  </si>
  <si>
    <t>hab equiv.</t>
  </si>
  <si>
    <t>2005</t>
  </si>
  <si>
    <t>(m3/mes)</t>
  </si>
  <si>
    <t>(m3/dia)</t>
  </si>
  <si>
    <t>(mg/l)</t>
  </si>
  <si>
    <t>%</t>
  </si>
  <si>
    <t>Tn/mes</t>
  </si>
  <si>
    <t>(%)</t>
  </si>
  <si>
    <t>(Kwh)</t>
  </si>
  <si>
    <t>(Kwh/m3)</t>
  </si>
  <si>
    <t>Transportista</t>
  </si>
  <si>
    <r>
      <t>Volum Total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</si>
  <si>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habitants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</si>
  <si>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</si>
  <si>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</si>
  <si>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</si>
  <si>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</si>
  <si>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</si>
  <si>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</si>
  <si>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>99</t>
  </si>
  <si>
    <t>90</t>
  </si>
  <si>
    <t xml:space="preserve">Jul </t>
  </si>
  <si>
    <t>97</t>
  </si>
  <si>
    <t>84</t>
  </si>
  <si>
    <t xml:space="preserve">Ago </t>
  </si>
  <si>
    <t>78</t>
  </si>
  <si>
    <t xml:space="preserve">Set </t>
  </si>
  <si>
    <t>94</t>
  </si>
  <si>
    <t xml:space="preserve">Oct </t>
  </si>
  <si>
    <t xml:space="preserve">Nov </t>
  </si>
  <si>
    <t>96</t>
  </si>
  <si>
    <t>91</t>
  </si>
  <si>
    <t xml:space="preserve">Des </t>
  </si>
  <si>
    <t>89</t>
  </si>
  <si>
    <t>TOTAL 05</t>
  </si>
  <si>
    <t>MITJA 05</t>
  </si>
  <si>
    <t>2006</t>
  </si>
  <si>
    <t>93</t>
  </si>
  <si>
    <t>83</t>
  </si>
  <si>
    <t>92</t>
  </si>
  <si>
    <t>98</t>
  </si>
  <si>
    <t>95</t>
  </si>
  <si>
    <t>TOTAL 06</t>
  </si>
  <si>
    <t>MITJA 06</t>
  </si>
  <si>
    <t>2007</t>
  </si>
  <si>
    <t>79</t>
  </si>
  <si>
    <t>TOTAL 07</t>
  </si>
  <si>
    <t>MITJA 07</t>
  </si>
  <si>
    <t>2008</t>
  </si>
  <si>
    <t>82</t>
  </si>
  <si>
    <t>87</t>
  </si>
  <si>
    <t>88</t>
  </si>
  <si>
    <t>TOTAL 08</t>
  </si>
  <si>
    <t>MITJA 08</t>
  </si>
  <si>
    <t>Consum EB1</t>
  </si>
  <si>
    <t>Consum EB2</t>
  </si>
  <si>
    <t>Consum EB3</t>
  </si>
  <si>
    <t>Consum EB4</t>
  </si>
  <si>
    <t>Consum EB5</t>
  </si>
  <si>
    <t>Consum EB7</t>
  </si>
  <si>
    <t>Total EB</t>
  </si>
  <si>
    <t>N Influent</t>
  </si>
  <si>
    <t>N Efluent</t>
  </si>
  <si>
    <t>Nt</t>
  </si>
  <si>
    <t>P Influent</t>
  </si>
  <si>
    <t>P Efluent</t>
  </si>
  <si>
    <t>Pt</t>
  </si>
  <si>
    <t>2009</t>
  </si>
  <si>
    <t>Obres EB3 no abocaments c-c</t>
  </si>
  <si>
    <t>TOTAL 09</t>
  </si>
  <si>
    <t>MITJA 09</t>
  </si>
  <si>
    <t>2010</t>
  </si>
  <si>
    <t>86</t>
  </si>
  <si>
    <t>81</t>
  </si>
  <si>
    <t>85</t>
  </si>
  <si>
    <t>TOTAL 10</t>
  </si>
  <si>
    <t>MITJA 10</t>
  </si>
  <si>
    <t>2011</t>
  </si>
  <si>
    <t>TOTAL 11</t>
  </si>
  <si>
    <t>MITJA 11</t>
  </si>
  <si>
    <t>2012</t>
  </si>
  <si>
    <t>TOTAL 12</t>
  </si>
  <si>
    <t>MITJA 12</t>
  </si>
  <si>
    <t>2013</t>
  </si>
  <si>
    <t>13.0,36</t>
  </si>
  <si>
    <t>TOTAL 13</t>
  </si>
  <si>
    <t>MITJA 13</t>
  </si>
  <si>
    <t>Consum EB6</t>
  </si>
  <si>
    <t>Saturació</t>
  </si>
  <si>
    <t xml:space="preserve">Saturacio </t>
  </si>
  <si>
    <t>Saturacio</t>
  </si>
  <si>
    <t>2014</t>
  </si>
  <si>
    <t>MES Kg/dia</t>
  </si>
  <si>
    <t>MES %</t>
  </si>
  <si>
    <t>DBO5 Kg/dia</t>
  </si>
  <si>
    <t>DBO5 %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</si>
  <si>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</si>
  <si>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</si>
  <si>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</si>
  <si>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</si>
  <si>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</si>
  <si>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</si>
  <si>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</si>
  <si>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</si>
  <si>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Consum ED</t>
  </si>
  <si>
    <t>2017</t>
  </si>
  <si>
    <t>TOTAL 17</t>
  </si>
  <si>
    <t>MITJA 17</t>
  </si>
  <si>
    <t>2018</t>
  </si>
  <si>
    <t>TOTAL 18</t>
  </si>
  <si>
    <t>MITJA 18</t>
  </si>
  <si>
    <t>2019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</si>
  <si>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</si>
  <si>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</si>
  <si>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</si>
  <si>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</si>
  <si>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</si>
  <si>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</si>
  <si>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MES Influ</t>
  </si>
  <si>
    <t>MES Eflu</t>
  </si>
  <si>
    <t>DBO Influ</t>
  </si>
  <si>
    <t>DBO Eflu</t>
  </si>
  <si>
    <t>DQO Influ</t>
  </si>
  <si>
    <t>DQO Eflu</t>
  </si>
  <si>
    <t>N Influ</t>
  </si>
  <si>
    <t>N Eflu</t>
  </si>
  <si>
    <t>P Influ</t>
  </si>
  <si>
    <t>P Eflu</t>
  </si>
  <si>
    <t>2021</t>
  </si>
  <si>
    <t>transports</t>
  </si>
  <si>
    <t>preguntar quan  canvien les bombes dels EB i en quin per controlar historic de consums</t>
  </si>
  <si>
    <t>17.3</t>
  </si>
  <si>
    <t>facturem en cabalimetre entrada, on tenim en compte recirculacions, revissar!!</t>
  </si>
  <si>
    <t>TOTAL 21</t>
  </si>
  <si>
    <t>MITJA 21</t>
  </si>
  <si>
    <t>Consum EDAR</t>
  </si>
  <si>
    <t>2022</t>
  </si>
  <si>
    <t>Volum T. (m3)</t>
  </si>
  <si>
    <t>113.38</t>
  </si>
  <si>
    <t>-</t>
  </si>
  <si>
    <t>TOTAL 22</t>
  </si>
  <si>
    <t>MITJA 22</t>
  </si>
  <si>
    <t>2023</t>
  </si>
  <si>
    <t>TOTAL 23</t>
  </si>
  <si>
    <t>MITJA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</si>
</sst>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0.000"/>
    <numFmt numFmtId="168" formatCode="_-* #,##0_-;\-* #,##0_-;_-* &quot;-&quot;??_-;_-@_-"/>
  </numFmts>
  <fonts count="1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sz val="10"/>
      <name val="Arial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1" fontId="2" fillId="3" borderId="7" xfId="1" applyNumberFormat="1" applyFon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" fontId="2" fillId="3" borderId="17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3" borderId="17" xfId="1" applyNumberFormat="1" applyFont="1" applyFill="1" applyBorder="1" applyAlignment="1">
      <alignment horizontal="center"/>
    </xf>
    <xf numFmtId="49" fontId="2" fillId="3" borderId="9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9" xfId="0" applyNumberFormat="1" applyFont="1" applyFill="1" applyBorder="1" applyAlignment="1">
      <alignment horizontal="center"/>
    </xf>
    <xf numFmtId="3" fontId="3" fillId="5" borderId="19" xfId="0" applyNumberFormat="1" applyFont="1" applyFill="1" applyBorder="1" applyAlignment="1">
      <alignment horizontal="center"/>
    </xf>
    <xf numFmtId="4" fontId="3" fillId="5" borderId="19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" fontId="3" fillId="3" borderId="19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4" fontId="3" fillId="5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3" borderId="0" xfId="0" applyNumberFormat="1" applyFont="1" applyFill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9" xfId="1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9" fontId="2" fillId="3" borderId="16" xfId="2" applyFont="1" applyFill="1" applyBorder="1" applyAlignment="1">
      <alignment horizontal="center"/>
    </xf>
    <xf numFmtId="9" fontId="2" fillId="3" borderId="1" xfId="2" applyFont="1" applyFill="1" applyBorder="1" applyAlignment="1">
      <alignment horizontal="center"/>
    </xf>
    <xf numFmtId="9" fontId="2" fillId="0" borderId="2" xfId="2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9" fontId="2" fillId="0" borderId="16" xfId="2" applyFont="1" applyFill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0" fillId="6" borderId="0" xfId="0" applyFill="1"/>
    <xf numFmtId="3" fontId="3" fillId="2" borderId="13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9" fontId="2" fillId="3" borderId="14" xfId="2" applyFont="1" applyFill="1" applyBorder="1" applyAlignment="1">
      <alignment horizontal="center"/>
    </xf>
    <xf numFmtId="1" fontId="2" fillId="3" borderId="27" xfId="1" applyNumberFormat="1" applyFont="1" applyFill="1" applyBorder="1" applyAlignment="1">
      <alignment horizontal="center"/>
    </xf>
    <xf numFmtId="1" fontId="2" fillId="3" borderId="10" xfId="1" applyNumberFormat="1" applyFont="1" applyFill="1" applyBorder="1" applyAlignment="1">
      <alignment horizontal="center"/>
    </xf>
    <xf numFmtId="9" fontId="2" fillId="3" borderId="9" xfId="2" applyFont="1" applyFill="1" applyBorder="1" applyAlignment="1">
      <alignment horizontal="center"/>
    </xf>
    <xf numFmtId="9" fontId="2" fillId="3" borderId="4" xfId="2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3" fontId="3" fillId="5" borderId="29" xfId="0" applyNumberFormat="1" applyFont="1" applyFill="1" applyBorder="1" applyAlignment="1">
      <alignment horizontal="center"/>
    </xf>
    <xf numFmtId="9" fontId="2" fillId="0" borderId="28" xfId="2" applyFont="1" applyBorder="1" applyAlignment="1">
      <alignment horizontal="center"/>
    </xf>
    <xf numFmtId="3" fontId="3" fillId="5" borderId="34" xfId="0" applyNumberFormat="1" applyFont="1" applyFill="1" applyBorder="1" applyAlignment="1">
      <alignment horizontal="center"/>
    </xf>
    <xf numFmtId="3" fontId="3" fillId="5" borderId="3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>
      <alignment horizontal="center"/>
    </xf>
    <xf numFmtId="2" fontId="2" fillId="0" borderId="7" xfId="2" applyNumberFormat="1" applyFont="1" applyFill="1" applyBorder="1" applyAlignment="1">
      <alignment horizontal="center"/>
    </xf>
    <xf numFmtId="3" fontId="3" fillId="5" borderId="36" xfId="0" applyNumberFormat="1" applyFont="1" applyFill="1" applyBorder="1" applyAlignment="1">
      <alignment horizontal="center"/>
    </xf>
    <xf numFmtId="2" fontId="2" fillId="0" borderId="8" xfId="2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9" fontId="2" fillId="0" borderId="39" xfId="2" applyFont="1" applyFill="1" applyBorder="1" applyAlignment="1">
      <alignment horizontal="center"/>
    </xf>
    <xf numFmtId="9" fontId="2" fillId="0" borderId="40" xfId="2" applyFont="1" applyFill="1" applyBorder="1" applyAlignment="1">
      <alignment horizontal="center"/>
    </xf>
    <xf numFmtId="3" fontId="3" fillId="5" borderId="41" xfId="0" applyNumberFormat="1" applyFont="1" applyFill="1" applyBorder="1" applyAlignment="1">
      <alignment horizontal="center"/>
    </xf>
    <xf numFmtId="9" fontId="2" fillId="0" borderId="38" xfId="2" applyFont="1" applyFill="1" applyBorder="1" applyAlignment="1">
      <alignment horizontal="center"/>
    </xf>
    <xf numFmtId="2" fontId="2" fillId="0" borderId="30" xfId="2" applyNumberFormat="1" applyFont="1" applyFill="1" applyBorder="1" applyAlignment="1">
      <alignment horizontal="center"/>
    </xf>
    <xf numFmtId="2" fontId="2" fillId="0" borderId="32" xfId="2" applyNumberFormat="1" applyFont="1" applyFill="1" applyBorder="1" applyAlignment="1">
      <alignment horizontal="center"/>
    </xf>
    <xf numFmtId="2" fontId="2" fillId="0" borderId="25" xfId="2" applyNumberFormat="1" applyFont="1" applyFill="1" applyBorder="1" applyAlignment="1">
      <alignment horizontal="center"/>
    </xf>
    <xf numFmtId="9" fontId="2" fillId="0" borderId="31" xfId="2" applyFont="1" applyFill="1" applyBorder="1" applyAlignment="1">
      <alignment horizontal="center"/>
    </xf>
    <xf numFmtId="9" fontId="2" fillId="0" borderId="33" xfId="2" applyFont="1" applyFill="1" applyBorder="1" applyAlignment="1">
      <alignment horizontal="center"/>
    </xf>
    <xf numFmtId="9" fontId="2" fillId="0" borderId="26" xfId="2" applyFont="1" applyFill="1" applyBorder="1" applyAlignment="1">
      <alignment horizontal="center"/>
    </xf>
    <xf numFmtId="3" fontId="3" fillId="7" borderId="37" xfId="0" applyNumberFormat="1" applyFont="1" applyFill="1" applyBorder="1" applyAlignment="1">
      <alignment horizontal="center"/>
    </xf>
    <xf numFmtId="3" fontId="3" fillId="7" borderId="21" xfId="0" applyNumberFormat="1" applyFont="1" applyFill="1" applyBorder="1" applyAlignment="1">
      <alignment horizontal="center"/>
    </xf>
    <xf numFmtId="3" fontId="3" fillId="7" borderId="24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3" fillId="8" borderId="6" xfId="0" applyNumberFormat="1" applyFont="1" applyFill="1" applyBorder="1" applyAlignment="1">
      <alignment horizontal="center"/>
    </xf>
    <xf numFmtId="3" fontId="3" fillId="8" borderId="24" xfId="0" applyNumberFormat="1" applyFont="1" applyFill="1" applyBorder="1" applyAlignment="1">
      <alignment horizontal="center"/>
    </xf>
    <xf numFmtId="3" fontId="3" fillId="2" borderId="38" xfId="0" applyNumberFormat="1" applyFont="1" applyFill="1" applyBorder="1" applyAlignment="1">
      <alignment horizontal="center"/>
    </xf>
    <xf numFmtId="1" fontId="2" fillId="0" borderId="4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/>
    </xf>
    <xf numFmtId="3" fontId="0" fillId="0" borderId="39" xfId="0" applyNumberFormat="1" applyBorder="1"/>
    <xf numFmtId="1" fontId="2" fillId="0" borderId="1" xfId="2" applyNumberFormat="1" applyFont="1" applyFill="1" applyBorder="1" applyAlignment="1">
      <alignment horizontal="center"/>
    </xf>
    <xf numFmtId="1" fontId="2" fillId="0" borderId="16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43" fontId="2" fillId="0" borderId="2" xfId="3" applyFont="1" applyBorder="1" applyAlignment="1">
      <alignment horizontal="center"/>
    </xf>
    <xf numFmtId="168" fontId="2" fillId="0" borderId="2" xfId="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0" fillId="0" borderId="0" xfId="0" applyFont="1"/>
    <xf numFmtId="3" fontId="3" fillId="2" borderId="13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_TAULA5.XLS" xfId="1" xr:uid="{00000000-0005-0000-0000-000001000000}"/>
    <cellStyle name="Porcentaje" xfId="2" builtinId="5"/>
  </cellStyles>
  <dxfs count="2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AQ346"/>
  <sheetViews>
    <sheetView showGridLines="0" tabSelected="1" zoomScale="90" zoomScaleNormal="90" workbookViewId="0">
      <pane xSplit="1" topLeftCell="L327" activePane="topRight" state="frozen"/>
      <selection pane="topRight" activeCell="AJ326" sqref="AJ326"/>
    </sheetView>
  </sheetViews>
  <sheetFormatPr defaultColWidth="12.7109375" defaultRowHeight="12.75"/>
  <cols>
    <col min="1" max="1" width="10.42578125" customWidth="1"/>
    <col min="2" max="2" width="12.5703125" customWidth="1"/>
    <col min="3" max="3" width="11" customWidth="1"/>
    <col min="4" max="4" width="11.28515625" customWidth="1"/>
    <col min="5" max="5" width="12.140625" customWidth="1"/>
    <col min="6" max="6" width="7.140625" style="9" customWidth="1"/>
    <col min="7" max="7" width="11.42578125" customWidth="1"/>
    <col min="8" max="8" width="9.85546875" customWidth="1"/>
    <col min="9" max="9" width="7" style="9" customWidth="1"/>
    <col min="10" max="10" width="11.42578125" customWidth="1"/>
    <col min="11" max="11" width="10.28515625" customWidth="1"/>
    <col min="12" max="12" width="6.7109375" style="9" customWidth="1"/>
    <col min="13" max="13" width="10" style="10" customWidth="1"/>
    <col min="14" max="14" width="9.140625" style="10" customWidth="1"/>
    <col min="15" max="15" width="14.28515625" style="10" customWidth="1"/>
    <col min="16" max="16" width="9.7109375" customWidth="1"/>
    <col min="17" max="17" width="11.140625" customWidth="1"/>
    <col min="18" max="18" width="9.140625" customWidth="1"/>
    <col min="19" max="19" width="12.5703125" customWidth="1"/>
    <col min="20" max="20" width="13.28515625" customWidth="1"/>
    <col min="21" max="21" width="10.7109375" customWidth="1"/>
    <col min="22" max="22" width="12" customWidth="1"/>
    <col min="23" max="23" width="13.140625" customWidth="1"/>
    <col min="24" max="24" width="10.28515625" customWidth="1"/>
    <col min="25" max="25" width="19.5703125" customWidth="1"/>
    <col min="26" max="26" width="13.7109375" customWidth="1"/>
    <col min="27" max="29" width="12.7109375" customWidth="1"/>
    <col min="30" max="30" width="12.140625" customWidth="1"/>
    <col min="31" max="31" width="9.7109375" customWidth="1"/>
    <col min="32" max="32" width="7.85546875" customWidth="1"/>
    <col min="33" max="33" width="8.85546875" customWidth="1"/>
    <col min="34" max="34" width="10.28515625" customWidth="1"/>
    <col min="35" max="35" width="8.5703125" customWidth="1"/>
    <col min="41" max="41" width="14.7109375" customWidth="1"/>
  </cols>
  <sheetData>
    <row r="1" spans="1:42" ht="26.25">
      <c r="A1" s="1"/>
      <c r="B1" s="1"/>
      <c r="C1" s="11" t="s">
        <v>0</v>
      </c>
      <c r="D1" s="1"/>
      <c r="E1" s="4"/>
      <c r="F1" s="2"/>
      <c r="G1" s="182" t="s">
        <v>1</v>
      </c>
      <c r="H1" s="4"/>
      <c r="I1" s="2"/>
      <c r="J1" s="2"/>
      <c r="K1" s="12"/>
      <c r="L1" s="2"/>
      <c r="M1" s="3"/>
      <c r="N1" s="3"/>
      <c r="O1" s="3"/>
      <c r="P1" s="2"/>
      <c r="Q1" s="2"/>
    </row>
    <row r="2" spans="1:42">
      <c r="A2" s="1"/>
      <c r="B2" s="4" t="s">
        <v>2</v>
      </c>
      <c r="C2" s="6" t="s">
        <v>3</v>
      </c>
      <c r="D2" s="24">
        <v>150</v>
      </c>
      <c r="E2" s="140" t="s">
        <v>4</v>
      </c>
      <c r="F2" s="141">
        <v>750</v>
      </c>
      <c r="G2" s="6" t="s">
        <v>5</v>
      </c>
      <c r="H2" s="6">
        <v>5000</v>
      </c>
      <c r="I2" s="2"/>
      <c r="J2" s="2"/>
      <c r="K2" s="2"/>
      <c r="L2" s="2"/>
      <c r="M2" s="3"/>
      <c r="N2" s="3"/>
      <c r="O2" s="3"/>
      <c r="P2" s="2"/>
      <c r="Q2" s="2"/>
    </row>
    <row r="3" spans="1:42">
      <c r="A3" s="5"/>
      <c r="B3" s="2"/>
      <c r="C3" s="6" t="s">
        <v>6</v>
      </c>
      <c r="D3" s="6">
        <v>150</v>
      </c>
      <c r="E3" s="140" t="s">
        <v>7</v>
      </c>
      <c r="F3" s="141">
        <v>750</v>
      </c>
      <c r="G3" s="181" t="s">
        <v>8</v>
      </c>
      <c r="H3" s="181">
        <v>12500</v>
      </c>
      <c r="I3" s="2"/>
      <c r="J3" s="2"/>
      <c r="K3" s="2"/>
      <c r="L3" s="2"/>
      <c r="M3" s="3"/>
      <c r="N3" s="3"/>
      <c r="O3" s="3"/>
      <c r="P3" s="2"/>
      <c r="Q3" s="2"/>
    </row>
    <row r="4" spans="1:42">
      <c r="C4" s="138" t="s">
        <v>9</v>
      </c>
      <c r="D4" s="139"/>
    </row>
    <row r="5" spans="1:42" ht="13.5" thickBot="1"/>
    <row r="6" spans="1:42" ht="13.5" thickTop="1">
      <c r="A6" s="13" t="s">
        <v>10</v>
      </c>
      <c r="B6" s="14" t="s">
        <v>5</v>
      </c>
      <c r="C6" s="14" t="s">
        <v>5</v>
      </c>
      <c r="D6" s="14" t="s">
        <v>11</v>
      </c>
      <c r="E6" s="14" t="s">
        <v>12</v>
      </c>
      <c r="F6" s="14" t="s">
        <v>3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9</v>
      </c>
      <c r="M6" s="14" t="s">
        <v>18</v>
      </c>
      <c r="N6" s="15" t="s">
        <v>19</v>
      </c>
      <c r="O6" s="15" t="s">
        <v>20</v>
      </c>
      <c r="P6" s="15" t="s">
        <v>21</v>
      </c>
      <c r="Q6" s="183" t="s">
        <v>22</v>
      </c>
      <c r="R6" s="184"/>
      <c r="S6" s="14" t="s">
        <v>23</v>
      </c>
      <c r="T6" s="14" t="s">
        <v>24</v>
      </c>
      <c r="U6" s="14" t="s">
        <v>25</v>
      </c>
      <c r="V6" s="14" t="s">
        <v>26</v>
      </c>
      <c r="W6" s="69"/>
      <c r="AP6" s="164" t="s">
        <v>27</v>
      </c>
    </row>
    <row r="7" spans="1:42" ht="14.25" thickBot="1">
      <c r="A7" s="16" t="s">
        <v>28</v>
      </c>
      <c r="B7" s="17" t="s">
        <v>29</v>
      </c>
      <c r="C7" s="18" t="s">
        <v>30</v>
      </c>
      <c r="D7" s="17" t="s">
        <v>31</v>
      </c>
      <c r="E7" s="17" t="s">
        <v>31</v>
      </c>
      <c r="F7" s="19" t="s">
        <v>32</v>
      </c>
      <c r="G7" s="17" t="s">
        <v>31</v>
      </c>
      <c r="H7" s="17" t="s">
        <v>31</v>
      </c>
      <c r="I7" s="19" t="s">
        <v>32</v>
      </c>
      <c r="J7" s="17" t="s">
        <v>31</v>
      </c>
      <c r="K7" s="17" t="s">
        <v>31</v>
      </c>
      <c r="L7" s="19" t="s">
        <v>32</v>
      </c>
      <c r="M7" s="17" t="s">
        <v>33</v>
      </c>
      <c r="N7" s="19" t="s">
        <v>34</v>
      </c>
      <c r="O7" s="19" t="s">
        <v>35</v>
      </c>
      <c r="P7" s="18" t="s">
        <v>36</v>
      </c>
      <c r="Q7" s="17" t="s">
        <v>37</v>
      </c>
      <c r="R7" s="17" t="s">
        <v>38</v>
      </c>
      <c r="S7" s="17"/>
      <c r="T7" s="17"/>
      <c r="U7" s="17"/>
      <c r="V7" s="17"/>
      <c r="W7" s="69"/>
      <c r="AP7" s="171" t="s">
        <v>39</v>
      </c>
    </row>
    <row r="8" spans="1:42" ht="13.5" thickTop="1">
      <c r="A8" s="49" t="s">
        <v>40</v>
      </c>
      <c r="B8" s="43">
        <v>111997</v>
      </c>
      <c r="C8" s="43">
        <v>3612.8064516129034</v>
      </c>
      <c r="D8" s="34">
        <v>175</v>
      </c>
      <c r="E8" s="34">
        <v>18</v>
      </c>
      <c r="F8" s="58">
        <v>90</v>
      </c>
      <c r="G8" s="40">
        <v>121</v>
      </c>
      <c r="H8" s="34">
        <v>3</v>
      </c>
      <c r="I8" s="34">
        <v>98</v>
      </c>
      <c r="J8" s="40">
        <v>170</v>
      </c>
      <c r="K8" s="34">
        <v>38</v>
      </c>
      <c r="L8" s="34">
        <v>78</v>
      </c>
      <c r="M8" s="59">
        <v>56.62</v>
      </c>
      <c r="N8" s="36">
        <v>17.899999999999999</v>
      </c>
      <c r="O8" s="31">
        <v>32279</v>
      </c>
      <c r="P8" s="7">
        <f t="shared" ref="P8:P19" si="0">O8/B8</f>
        <v>0.2882130771359947</v>
      </c>
      <c r="Q8" s="6"/>
      <c r="R8" s="23"/>
      <c r="S8" s="20">
        <v>7.1</v>
      </c>
      <c r="T8" s="20">
        <v>7.2</v>
      </c>
      <c r="U8" s="26">
        <v>1.7529999999999999</v>
      </c>
      <c r="V8" s="26">
        <v>1.65</v>
      </c>
      <c r="W8" s="70"/>
      <c r="AP8" s="174">
        <f t="shared" ref="AP8:AP19" si="1">(0.8*C8*G8)/60</f>
        <v>5828.6610752688175</v>
      </c>
    </row>
    <row r="9" spans="1:42">
      <c r="A9" s="49" t="s">
        <v>41</v>
      </c>
      <c r="B9" s="44">
        <v>88711</v>
      </c>
      <c r="C9" s="46">
        <v>3168.25</v>
      </c>
      <c r="D9" s="28">
        <v>270</v>
      </c>
      <c r="E9" s="28">
        <v>26</v>
      </c>
      <c r="F9" s="50">
        <v>90</v>
      </c>
      <c r="G9" s="41">
        <v>143</v>
      </c>
      <c r="H9" s="28">
        <v>6</v>
      </c>
      <c r="I9" s="28">
        <v>96</v>
      </c>
      <c r="J9" s="41">
        <v>346</v>
      </c>
      <c r="K9" s="28">
        <v>38</v>
      </c>
      <c r="L9" s="28">
        <v>89</v>
      </c>
      <c r="M9" s="51">
        <v>63.98</v>
      </c>
      <c r="N9" s="27">
        <v>17.7</v>
      </c>
      <c r="O9" s="32">
        <v>27195</v>
      </c>
      <c r="P9" s="7">
        <f t="shared" si="0"/>
        <v>0.30655724769194348</v>
      </c>
      <c r="Q9" s="6"/>
      <c r="R9" s="24"/>
      <c r="S9" s="20">
        <v>7.2</v>
      </c>
      <c r="T9" s="20">
        <v>7.2</v>
      </c>
      <c r="U9" s="26">
        <v>1.4510000000000001</v>
      </c>
      <c r="V9" s="26">
        <v>1.288</v>
      </c>
      <c r="W9" s="70"/>
      <c r="AP9" s="174">
        <f t="shared" si="1"/>
        <v>6040.7966666666671</v>
      </c>
    </row>
    <row r="10" spans="1:42">
      <c r="A10" s="49" t="s">
        <v>42</v>
      </c>
      <c r="B10" s="44">
        <v>99480</v>
      </c>
      <c r="C10" s="46">
        <v>3209.0322580645161</v>
      </c>
      <c r="D10" s="28">
        <v>165</v>
      </c>
      <c r="E10" s="28">
        <v>39</v>
      </c>
      <c r="F10" s="50">
        <v>77</v>
      </c>
      <c r="G10" s="41">
        <v>178</v>
      </c>
      <c r="H10" s="28">
        <v>13</v>
      </c>
      <c r="I10" s="28">
        <v>93</v>
      </c>
      <c r="J10" s="41">
        <v>547</v>
      </c>
      <c r="K10" s="28">
        <v>110</v>
      </c>
      <c r="L10" s="28">
        <v>80</v>
      </c>
      <c r="M10" s="51">
        <v>57.58</v>
      </c>
      <c r="N10" s="27">
        <v>18.059999999999999</v>
      </c>
      <c r="O10" s="32">
        <v>35798</v>
      </c>
      <c r="P10" s="7">
        <f t="shared" si="0"/>
        <v>0.35985122637716122</v>
      </c>
      <c r="Q10" s="6"/>
      <c r="R10" s="24"/>
      <c r="S10" s="20">
        <v>7.3</v>
      </c>
      <c r="T10" s="20">
        <v>7.3</v>
      </c>
      <c r="U10" s="26">
        <v>1.5069999999999999</v>
      </c>
      <c r="V10" s="26">
        <v>1.3819999999999999</v>
      </c>
      <c r="W10" s="70"/>
      <c r="AP10" s="174">
        <f t="shared" si="1"/>
        <v>7616.1032258064524</v>
      </c>
    </row>
    <row r="11" spans="1:42">
      <c r="A11" s="49" t="s">
        <v>43</v>
      </c>
      <c r="B11" s="44">
        <v>104809</v>
      </c>
      <c r="C11" s="46">
        <v>3493.6333333333332</v>
      </c>
      <c r="D11" s="28">
        <v>200</v>
      </c>
      <c r="E11" s="28">
        <v>13</v>
      </c>
      <c r="F11" s="50">
        <v>94</v>
      </c>
      <c r="G11" s="41">
        <v>230</v>
      </c>
      <c r="H11" s="28">
        <v>6</v>
      </c>
      <c r="I11" s="28">
        <v>98</v>
      </c>
      <c r="J11" s="41">
        <v>509</v>
      </c>
      <c r="K11" s="28">
        <v>48</v>
      </c>
      <c r="L11" s="28">
        <v>91</v>
      </c>
      <c r="M11" s="51">
        <v>59.34</v>
      </c>
      <c r="N11" s="27">
        <v>20</v>
      </c>
      <c r="O11" s="32">
        <v>33327</v>
      </c>
      <c r="P11" s="7">
        <f t="shared" si="0"/>
        <v>0.31797841788396036</v>
      </c>
      <c r="Q11" s="6"/>
      <c r="R11" s="24"/>
      <c r="S11" s="20">
        <v>7.2</v>
      </c>
      <c r="T11" s="20">
        <v>7.2</v>
      </c>
      <c r="U11" s="26">
        <v>1.44</v>
      </c>
      <c r="V11" s="26">
        <v>1.2270000000000001</v>
      </c>
      <c r="W11" s="70"/>
      <c r="AP11" s="174">
        <f t="shared" si="1"/>
        <v>10713.808888888889</v>
      </c>
    </row>
    <row r="12" spans="1:42">
      <c r="A12" s="49" t="s">
        <v>44</v>
      </c>
      <c r="B12" s="44">
        <v>128991</v>
      </c>
      <c r="C12" s="46">
        <v>4161</v>
      </c>
      <c r="D12" s="28">
        <v>328</v>
      </c>
      <c r="E12" s="28">
        <v>16</v>
      </c>
      <c r="F12" s="50">
        <v>95</v>
      </c>
      <c r="G12" s="41">
        <v>239</v>
      </c>
      <c r="H12" s="28">
        <v>9</v>
      </c>
      <c r="I12" s="28">
        <v>96</v>
      </c>
      <c r="J12" s="41">
        <v>538</v>
      </c>
      <c r="K12" s="28">
        <v>48</v>
      </c>
      <c r="L12" s="28">
        <v>91</v>
      </c>
      <c r="M12" s="52">
        <v>78.78</v>
      </c>
      <c r="N12" s="27">
        <v>19.399999999999999</v>
      </c>
      <c r="O12" s="32">
        <v>37546</v>
      </c>
      <c r="P12" s="7">
        <f t="shared" si="0"/>
        <v>0.29107457109410734</v>
      </c>
      <c r="Q12" s="6">
        <v>4</v>
      </c>
      <c r="R12" s="24">
        <v>13</v>
      </c>
      <c r="S12" s="20">
        <v>7.2</v>
      </c>
      <c r="T12" s="20">
        <v>7.3</v>
      </c>
      <c r="U12" s="26">
        <v>1.37</v>
      </c>
      <c r="V12" s="26">
        <v>1.129</v>
      </c>
      <c r="W12" s="70"/>
      <c r="AP12" s="174">
        <f t="shared" si="1"/>
        <v>13259.720000000001</v>
      </c>
    </row>
    <row r="13" spans="1:42">
      <c r="A13" s="49" t="s">
        <v>45</v>
      </c>
      <c r="B13" s="44">
        <v>122517</v>
      </c>
      <c r="C13" s="46">
        <v>4083.9</v>
      </c>
      <c r="D13" s="28">
        <v>208</v>
      </c>
      <c r="E13" s="28">
        <v>15</v>
      </c>
      <c r="F13" s="50">
        <v>93</v>
      </c>
      <c r="G13" s="41">
        <v>223</v>
      </c>
      <c r="H13" s="28">
        <v>2</v>
      </c>
      <c r="I13" s="53" t="s">
        <v>46</v>
      </c>
      <c r="J13" s="41">
        <v>379</v>
      </c>
      <c r="K13" s="28">
        <v>39</v>
      </c>
      <c r="L13" s="53" t="s">
        <v>47</v>
      </c>
      <c r="M13" s="52">
        <v>72.040000000000006</v>
      </c>
      <c r="N13" s="27">
        <v>18</v>
      </c>
      <c r="O13" s="32">
        <v>34763</v>
      </c>
      <c r="P13" s="7">
        <f t="shared" si="0"/>
        <v>0.28374021564354335</v>
      </c>
      <c r="Q13" s="6"/>
      <c r="R13" s="24"/>
      <c r="S13" s="20">
        <v>7.2</v>
      </c>
      <c r="T13" s="20">
        <v>7.2</v>
      </c>
      <c r="U13" s="26">
        <v>1.286</v>
      </c>
      <c r="V13" s="26">
        <v>1.1850000000000001</v>
      </c>
      <c r="W13" s="70"/>
      <c r="AP13" s="174">
        <f t="shared" si="1"/>
        <v>12142.796000000002</v>
      </c>
    </row>
    <row r="14" spans="1:42">
      <c r="A14" s="49" t="s">
        <v>48</v>
      </c>
      <c r="B14" s="44">
        <v>123597</v>
      </c>
      <c r="C14" s="46">
        <v>3987</v>
      </c>
      <c r="D14" s="28">
        <v>213</v>
      </c>
      <c r="E14" s="28">
        <v>15</v>
      </c>
      <c r="F14" s="50">
        <v>93</v>
      </c>
      <c r="G14" s="41">
        <v>165</v>
      </c>
      <c r="H14" s="28">
        <v>5</v>
      </c>
      <c r="I14" s="53" t="s">
        <v>49</v>
      </c>
      <c r="J14" s="41">
        <v>307</v>
      </c>
      <c r="K14" s="28">
        <v>48</v>
      </c>
      <c r="L14" s="53" t="s">
        <v>50</v>
      </c>
      <c r="M14" s="52">
        <v>73</v>
      </c>
      <c r="N14" s="27">
        <v>20.2</v>
      </c>
      <c r="O14" s="32">
        <v>40374</v>
      </c>
      <c r="P14" s="7">
        <f t="shared" si="0"/>
        <v>0.32665841403917573</v>
      </c>
      <c r="Q14" s="6">
        <v>7</v>
      </c>
      <c r="R14" s="24">
        <v>106</v>
      </c>
      <c r="S14" s="20">
        <v>7</v>
      </c>
      <c r="T14" s="20">
        <v>7.1</v>
      </c>
      <c r="U14" s="26">
        <v>1.599</v>
      </c>
      <c r="V14" s="26">
        <v>1.627</v>
      </c>
      <c r="W14" s="70"/>
      <c r="AP14" s="174">
        <f t="shared" si="1"/>
        <v>8771.4000000000015</v>
      </c>
    </row>
    <row r="15" spans="1:42">
      <c r="A15" s="49" t="s">
        <v>51</v>
      </c>
      <c r="B15" s="44">
        <v>121746</v>
      </c>
      <c r="C15" s="46">
        <v>3927.2903225806454</v>
      </c>
      <c r="D15" s="28">
        <v>210</v>
      </c>
      <c r="E15" s="28">
        <v>16</v>
      </c>
      <c r="F15" s="50">
        <v>92</v>
      </c>
      <c r="G15" s="41">
        <v>143</v>
      </c>
      <c r="H15" s="28">
        <v>5</v>
      </c>
      <c r="I15" s="53" t="s">
        <v>49</v>
      </c>
      <c r="J15" s="41">
        <v>307</v>
      </c>
      <c r="K15" s="28">
        <v>67</v>
      </c>
      <c r="L15" s="53" t="s">
        <v>52</v>
      </c>
      <c r="M15" s="52">
        <v>64.16</v>
      </c>
      <c r="N15" s="27">
        <v>20.3</v>
      </c>
      <c r="O15" s="32">
        <v>34279</v>
      </c>
      <c r="P15" s="7">
        <f t="shared" si="0"/>
        <v>0.28156161188047246</v>
      </c>
      <c r="Q15" s="6">
        <v>1</v>
      </c>
      <c r="R15" s="24">
        <v>4</v>
      </c>
      <c r="S15" s="20">
        <v>7.2</v>
      </c>
      <c r="T15" s="20">
        <v>7.2</v>
      </c>
      <c r="U15" s="26">
        <v>2.0139999999999998</v>
      </c>
      <c r="V15" s="26">
        <v>1.907</v>
      </c>
      <c r="W15" s="70"/>
      <c r="AP15" s="174">
        <f t="shared" si="1"/>
        <v>7488.0335483870977</v>
      </c>
    </row>
    <row r="16" spans="1:42">
      <c r="A16" s="49" t="s">
        <v>53</v>
      </c>
      <c r="B16" s="44">
        <v>132546</v>
      </c>
      <c r="C16" s="46">
        <v>4418.2</v>
      </c>
      <c r="D16" s="28">
        <v>255</v>
      </c>
      <c r="E16" s="28">
        <v>11</v>
      </c>
      <c r="F16" s="50">
        <v>96</v>
      </c>
      <c r="G16" s="41">
        <v>243</v>
      </c>
      <c r="H16" s="28">
        <v>7</v>
      </c>
      <c r="I16" s="53" t="s">
        <v>49</v>
      </c>
      <c r="J16" s="41">
        <v>624</v>
      </c>
      <c r="K16" s="28">
        <v>38</v>
      </c>
      <c r="L16" s="53" t="s">
        <v>54</v>
      </c>
      <c r="M16" s="52">
        <v>65.239999999999995</v>
      </c>
      <c r="N16" s="30">
        <v>19.8</v>
      </c>
      <c r="O16" s="32">
        <v>37471</v>
      </c>
      <c r="P16" s="7">
        <f t="shared" si="0"/>
        <v>0.28270185445053037</v>
      </c>
      <c r="Q16" s="6">
        <v>1</v>
      </c>
      <c r="R16" s="24">
        <v>8</v>
      </c>
      <c r="S16" s="20">
        <v>7.3</v>
      </c>
      <c r="T16" s="20">
        <v>7.4</v>
      </c>
      <c r="U16" s="26">
        <v>2.1560000000000001</v>
      </c>
      <c r="V16" s="26">
        <v>2.0009999999999999</v>
      </c>
      <c r="W16" s="70"/>
      <c r="AP16" s="174">
        <f t="shared" si="1"/>
        <v>14314.967999999999</v>
      </c>
    </row>
    <row r="17" spans="1:42">
      <c r="A17" s="49" t="s">
        <v>55</v>
      </c>
      <c r="B17" s="44">
        <v>144325</v>
      </c>
      <c r="C17" s="46">
        <v>4655.6451612903229</v>
      </c>
      <c r="D17" s="28">
        <v>240</v>
      </c>
      <c r="E17" s="28">
        <v>10</v>
      </c>
      <c r="F17" s="50">
        <v>96</v>
      </c>
      <c r="G17" s="41">
        <v>265</v>
      </c>
      <c r="H17" s="28">
        <v>7</v>
      </c>
      <c r="I17" s="53" t="s">
        <v>49</v>
      </c>
      <c r="J17" s="41">
        <v>566</v>
      </c>
      <c r="K17" s="28">
        <v>32</v>
      </c>
      <c r="L17" s="53" t="s">
        <v>54</v>
      </c>
      <c r="M17" s="52">
        <v>67.739999999999995</v>
      </c>
      <c r="N17" s="30">
        <v>21</v>
      </c>
      <c r="O17" s="32">
        <v>35798</v>
      </c>
      <c r="P17" s="7">
        <f t="shared" si="0"/>
        <v>0.24803741555517062</v>
      </c>
      <c r="Q17" s="6"/>
      <c r="R17" s="24"/>
      <c r="S17" s="20">
        <v>7.1</v>
      </c>
      <c r="T17" s="20">
        <v>7.3</v>
      </c>
      <c r="U17" s="26">
        <v>2.0619999999999998</v>
      </c>
      <c r="V17" s="26">
        <v>1.26</v>
      </c>
      <c r="W17" s="70"/>
      <c r="AP17" s="174">
        <f t="shared" si="1"/>
        <v>16449.946236559143</v>
      </c>
    </row>
    <row r="18" spans="1:42">
      <c r="A18" s="49" t="s">
        <v>56</v>
      </c>
      <c r="B18" s="44">
        <v>146365</v>
      </c>
      <c r="C18" s="46">
        <v>4878.833333333333</v>
      </c>
      <c r="D18" s="28">
        <v>185</v>
      </c>
      <c r="E18" s="28">
        <v>12</v>
      </c>
      <c r="F18" s="50">
        <v>94</v>
      </c>
      <c r="G18" s="41">
        <v>123</v>
      </c>
      <c r="H18" s="28">
        <v>5</v>
      </c>
      <c r="I18" s="53" t="s">
        <v>57</v>
      </c>
      <c r="J18" s="41">
        <v>384</v>
      </c>
      <c r="K18" s="28">
        <v>33</v>
      </c>
      <c r="L18" s="53" t="s">
        <v>58</v>
      </c>
      <c r="M18" s="52">
        <v>54.95</v>
      </c>
      <c r="N18" s="30">
        <v>19.7</v>
      </c>
      <c r="O18" s="32">
        <v>32274</v>
      </c>
      <c r="P18" s="7">
        <f t="shared" si="0"/>
        <v>0.22050353568134459</v>
      </c>
      <c r="Q18" s="6">
        <v>1</v>
      </c>
      <c r="R18" s="24">
        <v>4</v>
      </c>
      <c r="S18" s="20">
        <v>7.3</v>
      </c>
      <c r="T18" s="20">
        <v>7.3</v>
      </c>
      <c r="U18" s="26">
        <v>1.7549999999999999</v>
      </c>
      <c r="V18" s="26">
        <v>1.5940000000000001</v>
      </c>
      <c r="W18" s="70"/>
      <c r="AP18" s="174">
        <f t="shared" si="1"/>
        <v>8001.2866666666669</v>
      </c>
    </row>
    <row r="19" spans="1:42" ht="13.5" thickBot="1">
      <c r="A19" s="49" t="s">
        <v>59</v>
      </c>
      <c r="B19" s="45">
        <v>136471</v>
      </c>
      <c r="C19" s="47">
        <v>4402.2903225806449</v>
      </c>
      <c r="D19" s="37">
        <v>148</v>
      </c>
      <c r="E19" s="37">
        <v>10</v>
      </c>
      <c r="F19" s="54">
        <v>93</v>
      </c>
      <c r="G19" s="42">
        <v>129</v>
      </c>
      <c r="H19" s="37">
        <v>4</v>
      </c>
      <c r="I19" s="57" t="s">
        <v>49</v>
      </c>
      <c r="J19" s="42">
        <v>404</v>
      </c>
      <c r="K19" s="37">
        <v>43</v>
      </c>
      <c r="L19" s="56" t="s">
        <v>60</v>
      </c>
      <c r="M19" s="55">
        <v>46.58</v>
      </c>
      <c r="N19" s="39">
        <v>19.8</v>
      </c>
      <c r="O19" s="33">
        <v>28744</v>
      </c>
      <c r="P19" s="7">
        <f t="shared" si="0"/>
        <v>0.21062350242908751</v>
      </c>
      <c r="Q19" s="6"/>
      <c r="R19" s="25"/>
      <c r="S19" s="20">
        <v>7.1</v>
      </c>
      <c r="T19" s="20">
        <v>7.3</v>
      </c>
      <c r="U19" s="26">
        <v>1.998</v>
      </c>
      <c r="V19" s="26">
        <v>1.869</v>
      </c>
      <c r="W19" s="70"/>
      <c r="AP19" s="174">
        <f t="shared" si="1"/>
        <v>7571.9393548387106</v>
      </c>
    </row>
    <row r="20" spans="1:42" ht="13.5" thickTop="1">
      <c r="A20" s="61" t="s">
        <v>61</v>
      </c>
      <c r="B20" s="62">
        <f t="shared" ref="B20:V20" si="2">SUM(B8:B19)</f>
        <v>1461555</v>
      </c>
      <c r="C20" s="62">
        <f t="shared" si="2"/>
        <v>47997.881182795703</v>
      </c>
      <c r="D20" s="62">
        <f t="shared" si="2"/>
        <v>2597</v>
      </c>
      <c r="E20" s="62">
        <f>SUM(E8:E19)</f>
        <v>201</v>
      </c>
      <c r="F20" s="64">
        <f>SUM(F8:F19)</f>
        <v>1103</v>
      </c>
      <c r="G20" s="62">
        <f>SUM(G8:G19)</f>
        <v>2202</v>
      </c>
      <c r="H20" s="62">
        <f>SUM(H8:H19)</f>
        <v>72</v>
      </c>
      <c r="I20" s="64">
        <f>SUM(I8:I19)</f>
        <v>481</v>
      </c>
      <c r="J20" s="62">
        <f t="shared" si="2"/>
        <v>5081</v>
      </c>
      <c r="K20" s="62">
        <f>SUM(K8:K19)</f>
        <v>582</v>
      </c>
      <c r="L20" s="64">
        <f>SUM(L8:L19)</f>
        <v>429</v>
      </c>
      <c r="M20" s="62">
        <f t="shared" si="2"/>
        <v>760.0100000000001</v>
      </c>
      <c r="N20" s="64">
        <f t="shared" si="2"/>
        <v>231.86</v>
      </c>
      <c r="O20" s="62">
        <f t="shared" si="2"/>
        <v>409848</v>
      </c>
      <c r="P20" s="64">
        <f t="shared" si="2"/>
        <v>3.4175010898624918</v>
      </c>
      <c r="Q20" s="62">
        <f t="shared" si="2"/>
        <v>14</v>
      </c>
      <c r="R20" s="62">
        <f t="shared" si="2"/>
        <v>135</v>
      </c>
      <c r="S20" s="63">
        <f t="shared" si="2"/>
        <v>86.199999999999989</v>
      </c>
      <c r="T20" s="63">
        <f t="shared" si="2"/>
        <v>87</v>
      </c>
      <c r="U20" s="63">
        <f t="shared" si="2"/>
        <v>20.391000000000002</v>
      </c>
      <c r="V20" s="63">
        <f t="shared" si="2"/>
        <v>18.119</v>
      </c>
      <c r="W20" s="71"/>
      <c r="AP20" s="144"/>
    </row>
    <row r="21" spans="1:42" ht="13.5" thickBot="1">
      <c r="A21" s="60" t="s">
        <v>62</v>
      </c>
      <c r="B21" s="8">
        <f>AVERAGE(B8:B19)</f>
        <v>121796.25</v>
      </c>
      <c r="C21" s="8">
        <f t="shared" ref="C21:P21" si="3">AVERAGE(C8:C19)</f>
        <v>3999.8234318996419</v>
      </c>
      <c r="D21" s="8">
        <f t="shared" si="3"/>
        <v>216.41666666666666</v>
      </c>
      <c r="E21" s="8">
        <f>AVERAGE(E8:E19)</f>
        <v>16.75</v>
      </c>
      <c r="F21" s="8">
        <f>AVERAGE(F8:F19)</f>
        <v>91.916666666666671</v>
      </c>
      <c r="G21" s="8">
        <f>AVERAGE(G8:G19)</f>
        <v>183.5</v>
      </c>
      <c r="H21" s="8">
        <f>AVERAGE(H8:H19)</f>
        <v>6</v>
      </c>
      <c r="I21" s="8">
        <f>AVERAGE(I8:I19)</f>
        <v>96.2</v>
      </c>
      <c r="J21" s="8">
        <f t="shared" si="3"/>
        <v>423.41666666666669</v>
      </c>
      <c r="K21" s="8">
        <f>AVERAGE(K8:K19)</f>
        <v>48.5</v>
      </c>
      <c r="L21" s="8">
        <f>AVERAGE(L8:L19)</f>
        <v>85.8</v>
      </c>
      <c r="M21" s="8">
        <f t="shared" si="3"/>
        <v>63.334166666666675</v>
      </c>
      <c r="N21" s="8">
        <f t="shared" si="3"/>
        <v>19.321666666666669</v>
      </c>
      <c r="O21" s="8">
        <f t="shared" si="3"/>
        <v>34154</v>
      </c>
      <c r="P21" s="8">
        <f t="shared" si="3"/>
        <v>0.28479175748854096</v>
      </c>
      <c r="Q21" s="8">
        <f t="shared" ref="Q21:V21" si="4">AVERAGE(Q8:Q19)</f>
        <v>2.8</v>
      </c>
      <c r="R21" s="22">
        <f t="shared" si="4"/>
        <v>27</v>
      </c>
      <c r="S21" s="21">
        <f t="shared" si="4"/>
        <v>7.1833333333333327</v>
      </c>
      <c r="T21" s="21">
        <f t="shared" si="4"/>
        <v>7.25</v>
      </c>
      <c r="U21" s="21">
        <f t="shared" si="4"/>
        <v>1.6992500000000001</v>
      </c>
      <c r="V21" s="21">
        <f t="shared" si="4"/>
        <v>1.5099166666666666</v>
      </c>
      <c r="W21" s="72"/>
      <c r="AP21" s="178">
        <f>AVERAGE(AP8:AP19)</f>
        <v>9849.9549719235383</v>
      </c>
    </row>
    <row r="22" spans="1:42" ht="13.5" thickTop="1"/>
    <row r="23" spans="1:42" ht="13.5" thickBot="1"/>
    <row r="24" spans="1:42" ht="13.5" thickTop="1">
      <c r="A24" s="13" t="s">
        <v>10</v>
      </c>
      <c r="B24" s="14" t="s">
        <v>5</v>
      </c>
      <c r="C24" s="14" t="s">
        <v>5</v>
      </c>
      <c r="D24" s="14" t="s">
        <v>11</v>
      </c>
      <c r="E24" s="14" t="s">
        <v>12</v>
      </c>
      <c r="F24" s="14" t="s">
        <v>3</v>
      </c>
      <c r="G24" s="14" t="s">
        <v>13</v>
      </c>
      <c r="H24" s="14" t="s">
        <v>14</v>
      </c>
      <c r="I24" s="14" t="s">
        <v>15</v>
      </c>
      <c r="J24" s="14" t="s">
        <v>16</v>
      </c>
      <c r="K24" s="14" t="s">
        <v>17</v>
      </c>
      <c r="L24" s="14" t="s">
        <v>9</v>
      </c>
      <c r="M24" s="14" t="s">
        <v>18</v>
      </c>
      <c r="N24" s="15" t="s">
        <v>19</v>
      </c>
      <c r="O24" s="15" t="s">
        <v>20</v>
      </c>
      <c r="P24" s="15" t="s">
        <v>21</v>
      </c>
      <c r="Q24" s="183" t="s">
        <v>22</v>
      </c>
      <c r="R24" s="184"/>
      <c r="S24" s="14" t="s">
        <v>23</v>
      </c>
      <c r="T24" s="14" t="s">
        <v>24</v>
      </c>
      <c r="U24" s="14" t="s">
        <v>25</v>
      </c>
      <c r="V24" s="14" t="s">
        <v>26</v>
      </c>
      <c r="W24" s="69"/>
      <c r="AP24" s="164" t="s">
        <v>27</v>
      </c>
    </row>
    <row r="25" spans="1:42" ht="14.25" thickBot="1">
      <c r="A25" s="16" t="s">
        <v>63</v>
      </c>
      <c r="B25" s="17" t="s">
        <v>29</v>
      </c>
      <c r="C25" s="18" t="s">
        <v>30</v>
      </c>
      <c r="D25" s="17" t="s">
        <v>31</v>
      </c>
      <c r="E25" s="17" t="s">
        <v>31</v>
      </c>
      <c r="F25" s="19" t="s">
        <v>32</v>
      </c>
      <c r="G25" s="17" t="s">
        <v>31</v>
      </c>
      <c r="H25" s="17" t="s">
        <v>31</v>
      </c>
      <c r="I25" s="19" t="s">
        <v>32</v>
      </c>
      <c r="J25" s="17" t="s">
        <v>31</v>
      </c>
      <c r="K25" s="17" t="s">
        <v>31</v>
      </c>
      <c r="L25" s="19" t="s">
        <v>32</v>
      </c>
      <c r="M25" s="17" t="s">
        <v>33</v>
      </c>
      <c r="N25" s="19" t="s">
        <v>34</v>
      </c>
      <c r="O25" s="19" t="s">
        <v>35</v>
      </c>
      <c r="P25" s="18" t="s">
        <v>36</v>
      </c>
      <c r="Q25" s="17" t="s">
        <v>37</v>
      </c>
      <c r="R25" s="17" t="s">
        <v>38</v>
      </c>
      <c r="S25" s="17"/>
      <c r="T25" s="17"/>
      <c r="U25" s="17"/>
      <c r="V25" s="17"/>
      <c r="W25" s="69"/>
      <c r="AP25" s="171" t="s">
        <v>39</v>
      </c>
    </row>
    <row r="26" spans="1:42" ht="13.5" thickTop="1">
      <c r="A26" s="49" t="s">
        <v>40</v>
      </c>
      <c r="B26" s="43">
        <v>156400</v>
      </c>
      <c r="C26" s="43">
        <v>5045</v>
      </c>
      <c r="D26" s="34">
        <v>255</v>
      </c>
      <c r="E26" s="34">
        <v>31</v>
      </c>
      <c r="F26" s="58">
        <v>88</v>
      </c>
      <c r="G26" s="40">
        <v>115</v>
      </c>
      <c r="H26" s="34">
        <v>9</v>
      </c>
      <c r="I26" s="34">
        <v>92</v>
      </c>
      <c r="J26" s="40">
        <v>411</v>
      </c>
      <c r="K26" s="34">
        <v>76</v>
      </c>
      <c r="L26" s="34">
        <v>81</v>
      </c>
      <c r="M26" s="35">
        <v>66.88</v>
      </c>
      <c r="N26" s="36">
        <v>18.399999999999999</v>
      </c>
      <c r="O26" s="31">
        <v>31761</v>
      </c>
      <c r="P26" s="7">
        <f t="shared" ref="P26:P37" si="5">O26/B26</f>
        <v>0.20307544757033247</v>
      </c>
      <c r="Q26" s="6">
        <v>0</v>
      </c>
      <c r="R26" s="23">
        <v>0</v>
      </c>
      <c r="S26" s="20">
        <v>7.3</v>
      </c>
      <c r="T26" s="20">
        <v>7.1</v>
      </c>
      <c r="U26" s="26">
        <v>1.7969999999999999</v>
      </c>
      <c r="V26" s="26">
        <v>1.5740000000000001</v>
      </c>
      <c r="W26" s="70"/>
      <c r="AP26" s="174">
        <f t="shared" ref="AP26:AP37" si="6">(0.8*C26*G26)/60</f>
        <v>7735.666666666667</v>
      </c>
    </row>
    <row r="27" spans="1:42">
      <c r="A27" s="49" t="s">
        <v>41</v>
      </c>
      <c r="B27" s="44">
        <v>120655</v>
      </c>
      <c r="C27" s="46">
        <v>4309</v>
      </c>
      <c r="D27" s="28">
        <v>145</v>
      </c>
      <c r="E27" s="28">
        <v>9</v>
      </c>
      <c r="F27" s="50">
        <v>94</v>
      </c>
      <c r="G27" s="41">
        <v>200</v>
      </c>
      <c r="H27" s="28">
        <v>4</v>
      </c>
      <c r="I27" s="28">
        <v>98</v>
      </c>
      <c r="J27" s="41">
        <v>461</v>
      </c>
      <c r="K27" s="28">
        <v>38</v>
      </c>
      <c r="L27" s="28">
        <v>92</v>
      </c>
      <c r="M27" s="7">
        <v>54.98</v>
      </c>
      <c r="N27" s="27">
        <v>17.399999999999999</v>
      </c>
      <c r="O27" s="32">
        <v>30743</v>
      </c>
      <c r="P27" s="7">
        <f t="shared" si="5"/>
        <v>0.25480087853798017</v>
      </c>
      <c r="Q27" s="6">
        <v>6</v>
      </c>
      <c r="R27" s="24">
        <v>50</v>
      </c>
      <c r="S27" s="20">
        <v>7</v>
      </c>
      <c r="T27" s="20">
        <v>7.2</v>
      </c>
      <c r="U27" s="26">
        <v>1.996</v>
      </c>
      <c r="V27" s="26">
        <v>1.8149999999999999</v>
      </c>
      <c r="W27" s="70"/>
      <c r="AP27" s="174">
        <f t="shared" si="6"/>
        <v>11490.666666666666</v>
      </c>
    </row>
    <row r="28" spans="1:42">
      <c r="A28" s="49" t="s">
        <v>42</v>
      </c>
      <c r="B28" s="44">
        <v>116554</v>
      </c>
      <c r="C28" s="46">
        <v>3760</v>
      </c>
      <c r="D28" s="28">
        <v>165</v>
      </c>
      <c r="E28" s="28">
        <v>14</v>
      </c>
      <c r="F28" s="50">
        <v>92</v>
      </c>
      <c r="G28" s="41">
        <v>145</v>
      </c>
      <c r="H28" s="28">
        <v>10</v>
      </c>
      <c r="I28" s="28">
        <v>93</v>
      </c>
      <c r="J28" s="41">
        <v>470</v>
      </c>
      <c r="K28" s="28">
        <v>43</v>
      </c>
      <c r="L28" s="28">
        <v>91</v>
      </c>
      <c r="M28" s="7">
        <v>44.42</v>
      </c>
      <c r="N28" s="27">
        <v>17.399999999999999</v>
      </c>
      <c r="O28" s="32">
        <v>35505</v>
      </c>
      <c r="P28" s="7">
        <f t="shared" si="5"/>
        <v>0.30462274996997102</v>
      </c>
      <c r="Q28" s="6">
        <v>2</v>
      </c>
      <c r="R28" s="24">
        <v>12</v>
      </c>
      <c r="S28" s="20">
        <v>7</v>
      </c>
      <c r="T28" s="20">
        <v>7.1</v>
      </c>
      <c r="U28" s="26">
        <v>1.954</v>
      </c>
      <c r="V28" s="26">
        <v>1.7669999999999999</v>
      </c>
      <c r="W28" s="70"/>
      <c r="AP28" s="174">
        <f t="shared" si="6"/>
        <v>7269.333333333333</v>
      </c>
    </row>
    <row r="29" spans="1:42">
      <c r="A29" s="49" t="s">
        <v>43</v>
      </c>
      <c r="B29" s="44">
        <v>114928</v>
      </c>
      <c r="C29" s="46">
        <v>3831</v>
      </c>
      <c r="D29" s="28">
        <v>180</v>
      </c>
      <c r="E29" s="28">
        <v>11</v>
      </c>
      <c r="F29" s="50">
        <v>94</v>
      </c>
      <c r="G29" s="41">
        <v>205</v>
      </c>
      <c r="H29" s="28">
        <v>6</v>
      </c>
      <c r="I29" s="28">
        <v>97</v>
      </c>
      <c r="J29" s="41">
        <v>518</v>
      </c>
      <c r="K29" s="28">
        <v>38</v>
      </c>
      <c r="L29" s="28">
        <v>93</v>
      </c>
      <c r="M29" s="7">
        <v>63.18</v>
      </c>
      <c r="N29" s="27">
        <v>17.3</v>
      </c>
      <c r="O29" s="32">
        <v>37215</v>
      </c>
      <c r="P29" s="7">
        <f t="shared" si="5"/>
        <v>0.32381142976472227</v>
      </c>
      <c r="Q29" s="6">
        <v>0</v>
      </c>
      <c r="R29" s="24">
        <v>0</v>
      </c>
      <c r="S29" s="20">
        <v>7</v>
      </c>
      <c r="T29" s="20">
        <v>7.1</v>
      </c>
      <c r="U29" s="26">
        <v>1.861</v>
      </c>
      <c r="V29" s="26">
        <v>1.7230000000000001</v>
      </c>
      <c r="W29" s="70"/>
      <c r="AP29" s="174">
        <f t="shared" si="6"/>
        <v>10471.4</v>
      </c>
    </row>
    <row r="30" spans="1:42">
      <c r="A30" s="49" t="s">
        <v>44</v>
      </c>
      <c r="B30" s="44">
        <v>135713</v>
      </c>
      <c r="C30" s="46">
        <v>4378</v>
      </c>
      <c r="D30" s="28">
        <v>195</v>
      </c>
      <c r="E30" s="28">
        <v>8</v>
      </c>
      <c r="F30" s="50">
        <v>96</v>
      </c>
      <c r="G30" s="41">
        <v>175</v>
      </c>
      <c r="H30" s="28">
        <v>4</v>
      </c>
      <c r="I30" s="28">
        <v>98</v>
      </c>
      <c r="J30" s="41">
        <v>499</v>
      </c>
      <c r="K30" s="28">
        <v>43</v>
      </c>
      <c r="L30" s="28">
        <v>91</v>
      </c>
      <c r="M30" s="29">
        <v>65.08</v>
      </c>
      <c r="N30" s="27">
        <v>17.3</v>
      </c>
      <c r="O30" s="32">
        <v>36709</v>
      </c>
      <c r="P30" s="7">
        <f t="shared" si="5"/>
        <v>0.27048993095724067</v>
      </c>
      <c r="Q30" s="6"/>
      <c r="R30" s="24"/>
      <c r="S30" s="20">
        <v>7</v>
      </c>
      <c r="T30" s="20">
        <v>7.1</v>
      </c>
      <c r="U30" s="26">
        <v>1.798</v>
      </c>
      <c r="V30" s="26">
        <v>1.73</v>
      </c>
      <c r="W30" s="70"/>
      <c r="AP30" s="174">
        <f t="shared" si="6"/>
        <v>10215.333333333334</v>
      </c>
    </row>
    <row r="31" spans="1:42">
      <c r="A31" s="49" t="s">
        <v>45</v>
      </c>
      <c r="B31" s="44">
        <v>129358</v>
      </c>
      <c r="C31" s="46">
        <v>4312</v>
      </c>
      <c r="D31" s="28">
        <v>255</v>
      </c>
      <c r="E31" s="28">
        <v>21</v>
      </c>
      <c r="F31" s="50">
        <v>92</v>
      </c>
      <c r="G31" s="41">
        <v>220</v>
      </c>
      <c r="H31" s="28">
        <v>15</v>
      </c>
      <c r="I31" s="53" t="s">
        <v>64</v>
      </c>
      <c r="J31" s="41">
        <v>547</v>
      </c>
      <c r="K31" s="28">
        <v>48</v>
      </c>
      <c r="L31" s="53" t="s">
        <v>58</v>
      </c>
      <c r="M31" s="29">
        <v>51.6</v>
      </c>
      <c r="N31" s="27">
        <v>17.5</v>
      </c>
      <c r="O31" s="32">
        <v>38401</v>
      </c>
      <c r="P31" s="7">
        <f t="shared" si="5"/>
        <v>0.2968583311430294</v>
      </c>
      <c r="Q31" s="6"/>
      <c r="R31" s="24"/>
      <c r="S31" s="20">
        <v>7</v>
      </c>
      <c r="T31" s="20">
        <v>7.1</v>
      </c>
      <c r="U31" s="26">
        <v>2.31</v>
      </c>
      <c r="V31" s="26">
        <v>2.0350000000000001</v>
      </c>
      <c r="W31" s="70"/>
      <c r="AP31" s="174">
        <f t="shared" si="6"/>
        <v>12648.533333333335</v>
      </c>
    </row>
    <row r="32" spans="1:42">
      <c r="A32" s="49" t="s">
        <v>48</v>
      </c>
      <c r="B32" s="44">
        <v>111494</v>
      </c>
      <c r="C32" s="46">
        <v>3597</v>
      </c>
      <c r="D32" s="28">
        <v>125</v>
      </c>
      <c r="E32" s="28">
        <v>17</v>
      </c>
      <c r="F32" s="50">
        <v>87</v>
      </c>
      <c r="G32" s="41">
        <v>178</v>
      </c>
      <c r="H32" s="28">
        <v>18</v>
      </c>
      <c r="I32" s="53" t="s">
        <v>47</v>
      </c>
      <c r="J32" s="41">
        <v>370</v>
      </c>
      <c r="K32" s="28">
        <v>38</v>
      </c>
      <c r="L32" s="53" t="s">
        <v>47</v>
      </c>
      <c r="M32" s="29">
        <v>75.760000000000005</v>
      </c>
      <c r="N32" s="27">
        <v>18.2</v>
      </c>
      <c r="O32" s="32">
        <v>42934</v>
      </c>
      <c r="P32" s="7">
        <f t="shared" si="5"/>
        <v>0.38507901770498859</v>
      </c>
      <c r="Q32" s="6"/>
      <c r="R32" s="24"/>
      <c r="S32" s="20">
        <v>6.9</v>
      </c>
      <c r="T32" s="20">
        <v>7</v>
      </c>
      <c r="U32" s="26">
        <v>2.2919999999999998</v>
      </c>
      <c r="V32" s="26">
        <v>1.871</v>
      </c>
      <c r="W32" s="70"/>
      <c r="AP32" s="174">
        <f t="shared" si="6"/>
        <v>8536.880000000001</v>
      </c>
    </row>
    <row r="33" spans="1:42">
      <c r="A33" s="49" t="s">
        <v>51</v>
      </c>
      <c r="B33" s="44">
        <v>110649</v>
      </c>
      <c r="C33" s="46">
        <v>3569</v>
      </c>
      <c r="D33" s="28">
        <v>110</v>
      </c>
      <c r="E33" s="28">
        <v>9</v>
      </c>
      <c r="F33" s="50">
        <v>92</v>
      </c>
      <c r="G33" s="41">
        <v>69</v>
      </c>
      <c r="H33" s="28">
        <v>5</v>
      </c>
      <c r="I33" s="53" t="s">
        <v>64</v>
      </c>
      <c r="J33" s="41">
        <v>249</v>
      </c>
      <c r="K33" s="28">
        <v>43</v>
      </c>
      <c r="L33" s="53" t="s">
        <v>65</v>
      </c>
      <c r="M33" s="29">
        <v>54.52</v>
      </c>
      <c r="N33" s="27">
        <v>18.2</v>
      </c>
      <c r="O33" s="32">
        <v>35262</v>
      </c>
      <c r="P33" s="7">
        <f t="shared" si="5"/>
        <v>0.31868340427839387</v>
      </c>
      <c r="Q33" s="6"/>
      <c r="R33" s="24"/>
      <c r="S33" s="20">
        <v>7</v>
      </c>
      <c r="T33" s="20">
        <v>7</v>
      </c>
      <c r="U33" s="26">
        <v>2.024</v>
      </c>
      <c r="V33" s="26">
        <v>1.8759999999999999</v>
      </c>
      <c r="W33" s="70"/>
      <c r="AP33" s="174">
        <f t="shared" si="6"/>
        <v>3283.4800000000005</v>
      </c>
    </row>
    <row r="34" spans="1:42">
      <c r="A34" s="49" t="s">
        <v>53</v>
      </c>
      <c r="B34" s="44">
        <v>132573</v>
      </c>
      <c r="C34" s="46">
        <v>4419</v>
      </c>
      <c r="D34" s="28">
        <v>197</v>
      </c>
      <c r="E34" s="28">
        <v>9</v>
      </c>
      <c r="F34" s="50">
        <v>96</v>
      </c>
      <c r="G34" s="41">
        <v>158</v>
      </c>
      <c r="H34" s="28">
        <v>5</v>
      </c>
      <c r="I34" s="53" t="s">
        <v>49</v>
      </c>
      <c r="J34" s="41">
        <v>345</v>
      </c>
      <c r="K34" s="28">
        <v>57</v>
      </c>
      <c r="L34" s="53" t="s">
        <v>65</v>
      </c>
      <c r="M34" s="29">
        <v>67.680000000000007</v>
      </c>
      <c r="N34" s="30">
        <v>19.3</v>
      </c>
      <c r="O34" s="32">
        <v>28759</v>
      </c>
      <c r="P34" s="7">
        <f t="shared" si="5"/>
        <v>0.21692954070587525</v>
      </c>
      <c r="Q34" s="6"/>
      <c r="R34" s="24"/>
      <c r="S34" s="20">
        <v>7</v>
      </c>
      <c r="T34" s="20">
        <v>7.1</v>
      </c>
      <c r="U34" s="26">
        <v>1.86</v>
      </c>
      <c r="V34" s="26">
        <v>1.736</v>
      </c>
      <c r="W34" s="70"/>
      <c r="AP34" s="174">
        <f t="shared" si="6"/>
        <v>9309.3600000000024</v>
      </c>
    </row>
    <row r="35" spans="1:42">
      <c r="A35" s="49" t="s">
        <v>55</v>
      </c>
      <c r="B35" s="44">
        <v>133850</v>
      </c>
      <c r="C35" s="46">
        <v>4318</v>
      </c>
      <c r="D35" s="28">
        <v>200</v>
      </c>
      <c r="E35" s="28">
        <v>7</v>
      </c>
      <c r="F35" s="50">
        <v>97</v>
      </c>
      <c r="G35" s="41">
        <v>128</v>
      </c>
      <c r="H35" s="28">
        <v>5</v>
      </c>
      <c r="I35" s="53" t="s">
        <v>57</v>
      </c>
      <c r="J35" s="41">
        <v>470</v>
      </c>
      <c r="K35" s="28">
        <v>38</v>
      </c>
      <c r="L35" s="53" t="s">
        <v>66</v>
      </c>
      <c r="M35" s="29">
        <v>73.819999999999993</v>
      </c>
      <c r="N35" s="30">
        <v>18.100000000000001</v>
      </c>
      <c r="O35" s="32">
        <v>32706</v>
      </c>
      <c r="P35" s="7">
        <f t="shared" si="5"/>
        <v>0.24434815091520359</v>
      </c>
      <c r="Q35" s="6"/>
      <c r="R35" s="24"/>
      <c r="S35" s="20">
        <v>7</v>
      </c>
      <c r="T35" s="20">
        <v>7.1</v>
      </c>
      <c r="U35" s="26">
        <v>1.9</v>
      </c>
      <c r="V35" s="26">
        <v>1.64</v>
      </c>
      <c r="W35" s="70"/>
      <c r="AP35" s="174">
        <f t="shared" si="6"/>
        <v>7369.3866666666672</v>
      </c>
    </row>
    <row r="36" spans="1:42">
      <c r="A36" s="49" t="s">
        <v>56</v>
      </c>
      <c r="B36" s="44">
        <v>125554</v>
      </c>
      <c r="C36" s="46">
        <v>4185</v>
      </c>
      <c r="D36" s="28">
        <v>190</v>
      </c>
      <c r="E36" s="28">
        <v>8</v>
      </c>
      <c r="F36" s="50">
        <v>96</v>
      </c>
      <c r="G36" s="41">
        <v>185</v>
      </c>
      <c r="H36" s="28">
        <v>4</v>
      </c>
      <c r="I36" s="53" t="s">
        <v>67</v>
      </c>
      <c r="J36" s="41">
        <v>384</v>
      </c>
      <c r="K36" s="28">
        <v>38</v>
      </c>
      <c r="L36" s="53" t="s">
        <v>47</v>
      </c>
      <c r="M36" s="29">
        <v>57.1</v>
      </c>
      <c r="N36" s="30">
        <v>19</v>
      </c>
      <c r="O36" s="32">
        <v>34288</v>
      </c>
      <c r="P36" s="7">
        <f t="shared" si="5"/>
        <v>0.27309364894786309</v>
      </c>
      <c r="Q36" s="6"/>
      <c r="R36" s="24"/>
      <c r="S36" s="20">
        <v>7</v>
      </c>
      <c r="T36" s="20">
        <v>7</v>
      </c>
      <c r="U36" s="26">
        <v>1.879</v>
      </c>
      <c r="V36" s="26">
        <v>1.7290000000000001</v>
      </c>
      <c r="W36" s="70"/>
      <c r="AP36" s="174">
        <f t="shared" si="6"/>
        <v>10323</v>
      </c>
    </row>
    <row r="37" spans="1:42" ht="13.5" thickBot="1">
      <c r="A37" s="49" t="s">
        <v>59</v>
      </c>
      <c r="B37" s="45">
        <v>125002</v>
      </c>
      <c r="C37" s="47">
        <v>4032</v>
      </c>
      <c r="D37" s="37">
        <v>135</v>
      </c>
      <c r="E37" s="37">
        <v>19</v>
      </c>
      <c r="F37" s="54">
        <v>86</v>
      </c>
      <c r="G37" s="42">
        <v>180</v>
      </c>
      <c r="H37" s="37">
        <v>4</v>
      </c>
      <c r="I37" s="57" t="s">
        <v>68</v>
      </c>
      <c r="J37" s="42">
        <v>538</v>
      </c>
      <c r="K37" s="37">
        <v>38</v>
      </c>
      <c r="L37" s="57" t="s">
        <v>64</v>
      </c>
      <c r="M37" s="38">
        <v>44.72</v>
      </c>
      <c r="N37" s="39">
        <v>17.7</v>
      </c>
      <c r="O37" s="33">
        <v>30447</v>
      </c>
      <c r="P37" s="7">
        <f t="shared" si="5"/>
        <v>0.24357210284635447</v>
      </c>
      <c r="Q37" s="6"/>
      <c r="R37" s="25"/>
      <c r="S37" s="20">
        <v>7.1</v>
      </c>
      <c r="T37" s="20">
        <v>7</v>
      </c>
      <c r="U37" s="26">
        <v>1.6559999999999999</v>
      </c>
      <c r="V37" s="26">
        <v>1.4450000000000001</v>
      </c>
      <c r="W37" s="70"/>
      <c r="AP37" s="174">
        <f t="shared" si="6"/>
        <v>9676.8000000000011</v>
      </c>
    </row>
    <row r="38" spans="1:42" ht="13.5" thickTop="1">
      <c r="A38" s="61" t="s">
        <v>69</v>
      </c>
      <c r="B38" s="62">
        <f>SUM(B26:B37)</f>
        <v>1512730</v>
      </c>
      <c r="C38" s="62">
        <f t="shared" ref="C38:P38" si="7">SUM(C26:C37)</f>
        <v>49755</v>
      </c>
      <c r="D38" s="62">
        <f t="shared" si="7"/>
        <v>2152</v>
      </c>
      <c r="E38" s="62">
        <f>SUM(E26:E37)</f>
        <v>163</v>
      </c>
      <c r="F38" s="64">
        <f>SUM(F26:F37)</f>
        <v>1110</v>
      </c>
      <c r="G38" s="62">
        <f>SUM(G26:G37)</f>
        <v>1958</v>
      </c>
      <c r="H38" s="62">
        <f>SUM(H26:H37)</f>
        <v>89</v>
      </c>
      <c r="I38" s="64">
        <f>SUM(I26:I37)</f>
        <v>478</v>
      </c>
      <c r="J38" s="62">
        <f t="shared" si="7"/>
        <v>5262</v>
      </c>
      <c r="K38" s="62">
        <f>SUM(K26:K37)</f>
        <v>538</v>
      </c>
      <c r="L38" s="64">
        <f>SUM(L26:L37)</f>
        <v>448</v>
      </c>
      <c r="M38" s="62">
        <f t="shared" si="7"/>
        <v>719.7399999999999</v>
      </c>
      <c r="N38" s="64">
        <f t="shared" si="7"/>
        <v>215.79999999999998</v>
      </c>
      <c r="O38" s="62">
        <f t="shared" si="7"/>
        <v>414730</v>
      </c>
      <c r="P38" s="65">
        <f t="shared" si="7"/>
        <v>3.3353646333419551</v>
      </c>
      <c r="Q38" s="62">
        <f>SUM(Q26:Q37)</f>
        <v>8</v>
      </c>
      <c r="R38" s="62">
        <f>SUM(R26:R37)</f>
        <v>62</v>
      </c>
      <c r="S38" s="66"/>
      <c r="T38" s="66"/>
      <c r="U38" s="66"/>
      <c r="V38" s="66"/>
      <c r="W38" s="73"/>
      <c r="AP38" s="144"/>
    </row>
    <row r="39" spans="1:42" ht="13.5" thickBot="1">
      <c r="A39" s="60" t="s">
        <v>70</v>
      </c>
      <c r="B39" s="8">
        <f>SUM(AVERAGE(B26:B37))</f>
        <v>126060.83333333333</v>
      </c>
      <c r="C39" s="8">
        <f t="shared" ref="C39:V39" si="8">SUM(AVERAGE(C26:C37))</f>
        <v>4146.25</v>
      </c>
      <c r="D39" s="8">
        <f t="shared" si="8"/>
        <v>179.33333333333334</v>
      </c>
      <c r="E39" s="8">
        <f>SUM(AVERAGE(E26:E37))</f>
        <v>13.583333333333334</v>
      </c>
      <c r="F39" s="8">
        <f>SUM(AVERAGE(F26:F37))</f>
        <v>92.5</v>
      </c>
      <c r="G39" s="8">
        <f>SUM(AVERAGE(G26:G37))</f>
        <v>163.16666666666666</v>
      </c>
      <c r="H39" s="8">
        <f>SUM(AVERAGE(H26:H37))</f>
        <v>7.416666666666667</v>
      </c>
      <c r="I39" s="8">
        <f>SUM(AVERAGE(I26:I37))</f>
        <v>95.6</v>
      </c>
      <c r="J39" s="8">
        <f t="shared" si="8"/>
        <v>438.5</v>
      </c>
      <c r="K39" s="8">
        <f>SUM(AVERAGE(K26:K37))</f>
        <v>44.833333333333336</v>
      </c>
      <c r="L39" s="8">
        <f>SUM(AVERAGE(L26:L37))</f>
        <v>89.6</v>
      </c>
      <c r="M39" s="8">
        <f t="shared" si="8"/>
        <v>59.978333333333325</v>
      </c>
      <c r="N39" s="8">
        <f t="shared" si="8"/>
        <v>17.983333333333331</v>
      </c>
      <c r="O39" s="8">
        <f t="shared" si="8"/>
        <v>34560.833333333336</v>
      </c>
      <c r="P39" s="48">
        <f t="shared" si="8"/>
        <v>0.27794705277849624</v>
      </c>
      <c r="Q39" s="8">
        <f>AVERAGE(Q26:Q37)</f>
        <v>2</v>
      </c>
      <c r="R39" s="22">
        <f>AVERAGE(R26:R37)</f>
        <v>15.5</v>
      </c>
      <c r="S39" s="21">
        <f t="shared" si="8"/>
        <v>7.0249999999999986</v>
      </c>
      <c r="T39" s="21">
        <f t="shared" si="8"/>
        <v>7.0750000000000002</v>
      </c>
      <c r="U39" s="21">
        <f t="shared" si="8"/>
        <v>1.9439166666666665</v>
      </c>
      <c r="V39" s="21">
        <f t="shared" si="8"/>
        <v>1.7450833333333333</v>
      </c>
      <c r="W39" s="72"/>
      <c r="AP39" s="178">
        <f>AVERAGE(AP26:AP37)</f>
        <v>9027.4866666666676</v>
      </c>
    </row>
    <row r="40" spans="1:42" ht="13.5" thickTop="1"/>
    <row r="41" spans="1:42" ht="13.5" thickBot="1"/>
    <row r="42" spans="1:42" ht="13.5" thickTop="1">
      <c r="A42" s="13" t="s">
        <v>10</v>
      </c>
      <c r="B42" s="14" t="s">
        <v>5</v>
      </c>
      <c r="C42" s="14" t="s">
        <v>5</v>
      </c>
      <c r="D42" s="14" t="s">
        <v>11</v>
      </c>
      <c r="E42" s="14" t="s">
        <v>12</v>
      </c>
      <c r="F42" s="14" t="s">
        <v>3</v>
      </c>
      <c r="G42" s="14" t="s">
        <v>13</v>
      </c>
      <c r="H42" s="14" t="s">
        <v>14</v>
      </c>
      <c r="I42" s="14" t="s">
        <v>15</v>
      </c>
      <c r="J42" s="14" t="s">
        <v>16</v>
      </c>
      <c r="K42" s="14" t="s">
        <v>17</v>
      </c>
      <c r="L42" s="14" t="s">
        <v>9</v>
      </c>
      <c r="M42" s="14" t="s">
        <v>18</v>
      </c>
      <c r="N42" s="15" t="s">
        <v>19</v>
      </c>
      <c r="O42" s="15" t="s">
        <v>20</v>
      </c>
      <c r="P42" s="15" t="s">
        <v>21</v>
      </c>
      <c r="Q42" s="183" t="s">
        <v>22</v>
      </c>
      <c r="R42" s="184"/>
      <c r="S42" s="14" t="s">
        <v>23</v>
      </c>
      <c r="T42" s="14" t="s">
        <v>24</v>
      </c>
      <c r="U42" s="14" t="s">
        <v>25</v>
      </c>
      <c r="V42" s="14" t="s">
        <v>26</v>
      </c>
      <c r="W42" s="69"/>
      <c r="AP42" s="164" t="s">
        <v>27</v>
      </c>
    </row>
    <row r="43" spans="1:42" ht="14.25" thickBot="1">
      <c r="A43" s="16" t="s">
        <v>71</v>
      </c>
      <c r="B43" s="17" t="s">
        <v>29</v>
      </c>
      <c r="C43" s="18" t="s">
        <v>30</v>
      </c>
      <c r="D43" s="17" t="s">
        <v>31</v>
      </c>
      <c r="E43" s="17" t="s">
        <v>31</v>
      </c>
      <c r="F43" s="19" t="s">
        <v>32</v>
      </c>
      <c r="G43" s="17" t="s">
        <v>31</v>
      </c>
      <c r="H43" s="17" t="s">
        <v>31</v>
      </c>
      <c r="I43" s="19" t="s">
        <v>32</v>
      </c>
      <c r="J43" s="17" t="s">
        <v>31</v>
      </c>
      <c r="K43" s="17" t="s">
        <v>31</v>
      </c>
      <c r="L43" s="19" t="s">
        <v>32</v>
      </c>
      <c r="M43" s="17" t="s">
        <v>33</v>
      </c>
      <c r="N43" s="19" t="s">
        <v>34</v>
      </c>
      <c r="O43" s="19" t="s">
        <v>35</v>
      </c>
      <c r="P43" s="18" t="s">
        <v>36</v>
      </c>
      <c r="Q43" s="17" t="s">
        <v>37</v>
      </c>
      <c r="R43" s="17" t="s">
        <v>38</v>
      </c>
      <c r="S43" s="17"/>
      <c r="T43" s="17"/>
      <c r="U43" s="17"/>
      <c r="V43" s="17"/>
      <c r="W43" s="69"/>
      <c r="AP43" s="171" t="s">
        <v>39</v>
      </c>
    </row>
    <row r="44" spans="1:42" ht="13.5" thickTop="1">
      <c r="A44" s="49" t="s">
        <v>40</v>
      </c>
      <c r="B44" s="43">
        <v>112424</v>
      </c>
      <c r="C44" s="43">
        <v>3627</v>
      </c>
      <c r="D44" s="34">
        <v>340</v>
      </c>
      <c r="E44" s="34">
        <v>8</v>
      </c>
      <c r="F44" s="58">
        <v>98</v>
      </c>
      <c r="G44" s="40">
        <v>245</v>
      </c>
      <c r="H44" s="34">
        <v>5</v>
      </c>
      <c r="I44" s="34">
        <v>98</v>
      </c>
      <c r="J44" s="40">
        <v>538</v>
      </c>
      <c r="K44" s="34">
        <v>38</v>
      </c>
      <c r="L44" s="34">
        <v>93</v>
      </c>
      <c r="M44" s="35">
        <v>59.68</v>
      </c>
      <c r="N44" s="36">
        <v>17.8</v>
      </c>
      <c r="O44" s="31">
        <v>33989</v>
      </c>
      <c r="P44" s="7">
        <f t="shared" ref="P44:P55" si="9">O44/B44</f>
        <v>0.30232868426670462</v>
      </c>
      <c r="Q44" s="6"/>
      <c r="R44" s="23"/>
      <c r="S44" s="20"/>
      <c r="T44" s="20"/>
      <c r="U44" s="26">
        <v>1.65</v>
      </c>
      <c r="V44" s="26">
        <v>1.573</v>
      </c>
      <c r="W44" s="70"/>
      <c r="AP44" s="174">
        <f t="shared" ref="AP44:AP55" si="10">(0.8*C44*G44)/60</f>
        <v>11848.200000000003</v>
      </c>
    </row>
    <row r="45" spans="1:42">
      <c r="A45" s="49" t="s">
        <v>41</v>
      </c>
      <c r="B45" s="44">
        <v>93520</v>
      </c>
      <c r="C45" s="46">
        <v>3340</v>
      </c>
      <c r="D45" s="28">
        <v>195</v>
      </c>
      <c r="E45" s="28">
        <v>10</v>
      </c>
      <c r="F45" s="50">
        <v>95</v>
      </c>
      <c r="G45" s="41">
        <v>215</v>
      </c>
      <c r="H45" s="28">
        <v>5</v>
      </c>
      <c r="I45" s="28">
        <v>98</v>
      </c>
      <c r="J45" s="41">
        <v>538</v>
      </c>
      <c r="K45" s="28">
        <v>38</v>
      </c>
      <c r="L45" s="28">
        <v>93</v>
      </c>
      <c r="M45" s="7">
        <v>41.76</v>
      </c>
      <c r="N45" s="27">
        <v>17.5</v>
      </c>
      <c r="O45" s="32">
        <v>30284</v>
      </c>
      <c r="P45" s="7">
        <f t="shared" si="9"/>
        <v>0.32382378100940973</v>
      </c>
      <c r="Q45" s="6"/>
      <c r="R45" s="24"/>
      <c r="S45" s="20"/>
      <c r="T45" s="20"/>
      <c r="U45" s="26">
        <v>1.508</v>
      </c>
      <c r="V45" s="26">
        <v>1.6160000000000001</v>
      </c>
      <c r="W45" s="70"/>
      <c r="AP45" s="174">
        <f t="shared" si="10"/>
        <v>9574.6666666666661</v>
      </c>
    </row>
    <row r="46" spans="1:42">
      <c r="A46" s="49" t="s">
        <v>42</v>
      </c>
      <c r="B46" s="44">
        <v>110535</v>
      </c>
      <c r="C46" s="46">
        <v>3566</v>
      </c>
      <c r="D46" s="28">
        <v>215</v>
      </c>
      <c r="E46" s="28">
        <v>25</v>
      </c>
      <c r="F46" s="50">
        <v>88</v>
      </c>
      <c r="G46" s="41">
        <v>158</v>
      </c>
      <c r="H46" s="28">
        <v>12</v>
      </c>
      <c r="I46" s="28">
        <v>92</v>
      </c>
      <c r="J46" s="41">
        <v>557</v>
      </c>
      <c r="K46" s="28">
        <v>57</v>
      </c>
      <c r="L46" s="28">
        <v>90</v>
      </c>
      <c r="M46" s="7">
        <v>43.18</v>
      </c>
      <c r="N46" s="27">
        <v>16.600000000000001</v>
      </c>
      <c r="O46" s="32">
        <v>35072</v>
      </c>
      <c r="P46" s="7">
        <f t="shared" si="9"/>
        <v>0.31729316506084043</v>
      </c>
      <c r="Q46" s="6"/>
      <c r="R46" s="24"/>
      <c r="S46" s="20"/>
      <c r="T46" s="20"/>
      <c r="U46" s="26">
        <v>1.677</v>
      </c>
      <c r="V46" s="26">
        <v>1.5169999999999999</v>
      </c>
      <c r="W46" s="70"/>
      <c r="AP46" s="174">
        <f t="shared" si="10"/>
        <v>7512.3733333333339</v>
      </c>
    </row>
    <row r="47" spans="1:42">
      <c r="A47" s="49" t="s">
        <v>43</v>
      </c>
      <c r="B47" s="44">
        <v>131119</v>
      </c>
      <c r="C47" s="46">
        <v>4371</v>
      </c>
      <c r="D47" s="28">
        <v>160</v>
      </c>
      <c r="E47" s="28">
        <v>17</v>
      </c>
      <c r="F47" s="50">
        <v>90</v>
      </c>
      <c r="G47" s="41">
        <v>178</v>
      </c>
      <c r="H47" s="28">
        <v>7</v>
      </c>
      <c r="I47" s="28">
        <v>96</v>
      </c>
      <c r="J47" s="41">
        <v>471</v>
      </c>
      <c r="K47" s="28">
        <v>48</v>
      </c>
      <c r="L47" s="28">
        <v>90</v>
      </c>
      <c r="M47" s="7">
        <v>27.6</v>
      </c>
      <c r="N47" s="27">
        <v>20.399999999999999</v>
      </c>
      <c r="O47" s="32">
        <v>33558</v>
      </c>
      <c r="P47" s="7">
        <f t="shared" si="9"/>
        <v>0.25593544795186052</v>
      </c>
      <c r="Q47" s="6"/>
      <c r="R47" s="24"/>
      <c r="S47" s="20">
        <v>7.35</v>
      </c>
      <c r="T47" s="20">
        <v>7.43</v>
      </c>
      <c r="U47" s="26">
        <v>1.756</v>
      </c>
      <c r="V47" s="26">
        <v>1.59</v>
      </c>
      <c r="W47" s="70"/>
      <c r="AP47" s="174">
        <f t="shared" si="10"/>
        <v>10373.84</v>
      </c>
    </row>
    <row r="48" spans="1:42">
      <c r="A48" s="49" t="s">
        <v>44</v>
      </c>
      <c r="B48" s="44">
        <v>145739</v>
      </c>
      <c r="C48" s="46">
        <v>4701</v>
      </c>
      <c r="D48" s="28">
        <v>435</v>
      </c>
      <c r="E48" s="28">
        <v>8</v>
      </c>
      <c r="F48" s="50">
        <v>99</v>
      </c>
      <c r="G48" s="41">
        <v>230</v>
      </c>
      <c r="H48" s="28">
        <v>5</v>
      </c>
      <c r="I48" s="28">
        <v>98</v>
      </c>
      <c r="J48" s="41">
        <v>683</v>
      </c>
      <c r="K48" s="28">
        <v>29</v>
      </c>
      <c r="L48" s="28">
        <v>96</v>
      </c>
      <c r="M48" s="7">
        <v>71.48</v>
      </c>
      <c r="N48" s="27">
        <v>18.7</v>
      </c>
      <c r="O48" s="32">
        <v>36668</v>
      </c>
      <c r="P48" s="7">
        <f t="shared" si="9"/>
        <v>0.25160046384289725</v>
      </c>
      <c r="Q48" s="6"/>
      <c r="R48" s="24"/>
      <c r="S48" s="20">
        <v>7.25</v>
      </c>
      <c r="T48" s="20">
        <v>7.3</v>
      </c>
      <c r="U48" s="26">
        <v>1.554</v>
      </c>
      <c r="V48" s="26">
        <v>1.4450000000000001</v>
      </c>
      <c r="W48" s="70"/>
      <c r="AP48" s="174">
        <f t="shared" si="10"/>
        <v>14416.4</v>
      </c>
    </row>
    <row r="49" spans="1:42">
      <c r="A49" s="49" t="s">
        <v>45</v>
      </c>
      <c r="B49" s="44">
        <v>131017</v>
      </c>
      <c r="C49" s="46">
        <v>4367</v>
      </c>
      <c r="D49" s="28">
        <v>175</v>
      </c>
      <c r="E49" s="28">
        <v>12</v>
      </c>
      <c r="F49" s="50">
        <v>93</v>
      </c>
      <c r="G49" s="41">
        <v>165</v>
      </c>
      <c r="H49" s="28">
        <v>6</v>
      </c>
      <c r="I49" s="53" t="s">
        <v>49</v>
      </c>
      <c r="J49" s="41">
        <v>480</v>
      </c>
      <c r="K49" s="28">
        <v>38</v>
      </c>
      <c r="L49" s="53" t="s">
        <v>66</v>
      </c>
      <c r="M49" s="7">
        <v>69.5</v>
      </c>
      <c r="N49" s="27">
        <v>20.6</v>
      </c>
      <c r="O49" s="32">
        <v>34414</v>
      </c>
      <c r="P49" s="7">
        <f t="shared" si="9"/>
        <v>0.26266820336292235</v>
      </c>
      <c r="Q49" s="6">
        <v>2</v>
      </c>
      <c r="R49" s="24">
        <v>12</v>
      </c>
      <c r="S49" s="20">
        <v>7.28</v>
      </c>
      <c r="T49" s="20">
        <v>7.38</v>
      </c>
      <c r="U49" s="26">
        <v>1.637</v>
      </c>
      <c r="V49" s="26">
        <v>1.484</v>
      </c>
      <c r="W49" s="70"/>
      <c r="AP49" s="174">
        <f t="shared" si="10"/>
        <v>9607.4000000000015</v>
      </c>
    </row>
    <row r="50" spans="1:42">
      <c r="A50" s="49" t="s">
        <v>48</v>
      </c>
      <c r="B50" s="44">
        <v>138713</v>
      </c>
      <c r="C50" s="46">
        <v>4475</v>
      </c>
      <c r="D50" s="28">
        <v>135</v>
      </c>
      <c r="E50" s="28">
        <v>5</v>
      </c>
      <c r="F50" s="50">
        <v>97</v>
      </c>
      <c r="G50" s="41">
        <v>140</v>
      </c>
      <c r="H50" s="28">
        <v>9</v>
      </c>
      <c r="I50" s="53" t="s">
        <v>54</v>
      </c>
      <c r="J50" s="41">
        <v>336</v>
      </c>
      <c r="K50" s="28">
        <v>70</v>
      </c>
      <c r="L50" s="53" t="s">
        <v>72</v>
      </c>
      <c r="M50" s="7">
        <v>103.26</v>
      </c>
      <c r="N50" s="27">
        <v>22.7</v>
      </c>
      <c r="O50" s="32">
        <v>31648</v>
      </c>
      <c r="P50" s="7">
        <f t="shared" si="9"/>
        <v>0.22815453490300117</v>
      </c>
      <c r="Q50" s="6">
        <v>8</v>
      </c>
      <c r="R50" s="24">
        <v>48</v>
      </c>
      <c r="S50" s="20">
        <v>7.3</v>
      </c>
      <c r="T50" s="20">
        <v>7.75</v>
      </c>
      <c r="U50" s="26">
        <v>1.67</v>
      </c>
      <c r="V50" s="26">
        <v>1.53</v>
      </c>
      <c r="W50" s="70"/>
      <c r="AP50" s="174">
        <f t="shared" si="10"/>
        <v>8353.3333333333339</v>
      </c>
    </row>
    <row r="51" spans="1:42">
      <c r="A51" s="49" t="s">
        <v>51</v>
      </c>
      <c r="B51" s="44">
        <v>131191</v>
      </c>
      <c r="C51" s="46">
        <v>4232</v>
      </c>
      <c r="D51" s="28">
        <v>95</v>
      </c>
      <c r="E51" s="28">
        <v>11</v>
      </c>
      <c r="F51" s="50">
        <v>88</v>
      </c>
      <c r="G51" s="41">
        <v>175</v>
      </c>
      <c r="H51" s="28">
        <v>6</v>
      </c>
      <c r="I51" s="53" t="s">
        <v>57</v>
      </c>
      <c r="J51" s="41">
        <v>406</v>
      </c>
      <c r="K51" s="28">
        <v>70</v>
      </c>
      <c r="L51" s="53" t="s">
        <v>65</v>
      </c>
      <c r="M51" s="7">
        <v>62.32</v>
      </c>
      <c r="N51" s="27">
        <v>18.899999999999999</v>
      </c>
      <c r="O51" s="32">
        <v>33044</v>
      </c>
      <c r="P51" s="7">
        <f t="shared" si="9"/>
        <v>0.25187703424777613</v>
      </c>
      <c r="Q51" s="6">
        <v>3</v>
      </c>
      <c r="R51" s="24">
        <v>18</v>
      </c>
      <c r="S51" s="20">
        <v>7.33</v>
      </c>
      <c r="T51" s="20">
        <v>7.55</v>
      </c>
      <c r="U51" s="26">
        <v>1.458</v>
      </c>
      <c r="V51" s="26">
        <v>1.556</v>
      </c>
      <c r="W51" s="70"/>
      <c r="AP51" s="174">
        <f t="shared" si="10"/>
        <v>9874.6666666666679</v>
      </c>
    </row>
    <row r="52" spans="1:42">
      <c r="A52" s="49" t="s">
        <v>53</v>
      </c>
      <c r="B52" s="44">
        <v>131738</v>
      </c>
      <c r="C52" s="46">
        <v>4391</v>
      </c>
      <c r="D52" s="28">
        <v>125</v>
      </c>
      <c r="E52" s="28">
        <v>6</v>
      </c>
      <c r="F52" s="50">
        <v>95</v>
      </c>
      <c r="G52" s="41">
        <v>120</v>
      </c>
      <c r="H52" s="28">
        <v>5</v>
      </c>
      <c r="I52" s="53" t="s">
        <v>57</v>
      </c>
      <c r="J52" s="41">
        <v>248</v>
      </c>
      <c r="K52" s="28">
        <v>55</v>
      </c>
      <c r="L52" s="53" t="s">
        <v>52</v>
      </c>
      <c r="M52" s="7">
        <v>67.44</v>
      </c>
      <c r="N52" s="30">
        <v>22</v>
      </c>
      <c r="O52" s="32">
        <v>33901</v>
      </c>
      <c r="P52" s="7">
        <f t="shared" si="9"/>
        <v>0.25733653160060121</v>
      </c>
      <c r="Q52" s="6"/>
      <c r="R52" s="24"/>
      <c r="S52" s="20">
        <v>7.48</v>
      </c>
      <c r="T52" s="20">
        <v>7.6</v>
      </c>
      <c r="U52" s="26">
        <v>1.754</v>
      </c>
      <c r="V52" s="26">
        <v>1.597</v>
      </c>
      <c r="W52" s="70"/>
      <c r="AP52" s="174">
        <f t="shared" si="10"/>
        <v>7025.6</v>
      </c>
    </row>
    <row r="53" spans="1:42">
      <c r="A53" s="49" t="s">
        <v>55</v>
      </c>
      <c r="B53" s="44">
        <v>148343</v>
      </c>
      <c r="C53" s="46">
        <v>4785</v>
      </c>
      <c r="D53" s="28">
        <v>345</v>
      </c>
      <c r="E53" s="28">
        <v>6</v>
      </c>
      <c r="F53" s="50">
        <v>98</v>
      </c>
      <c r="G53" s="41">
        <v>275</v>
      </c>
      <c r="H53" s="28">
        <v>13</v>
      </c>
      <c r="I53" s="53" t="s">
        <v>68</v>
      </c>
      <c r="J53" s="41">
        <v>941</v>
      </c>
      <c r="K53" s="28">
        <v>38</v>
      </c>
      <c r="L53" s="53" t="s">
        <v>57</v>
      </c>
      <c r="M53" s="7">
        <v>86.58</v>
      </c>
      <c r="N53" s="30">
        <v>20.8</v>
      </c>
      <c r="O53" s="32">
        <v>35608</v>
      </c>
      <c r="P53" s="7">
        <f t="shared" si="9"/>
        <v>0.24003828963955157</v>
      </c>
      <c r="Q53" s="6"/>
      <c r="R53" s="24"/>
      <c r="S53" s="20">
        <v>7.83</v>
      </c>
      <c r="T53" s="20">
        <v>7.63</v>
      </c>
      <c r="U53" s="26">
        <v>1.659</v>
      </c>
      <c r="V53" s="26">
        <v>1.6419999999999999</v>
      </c>
      <c r="W53" s="70"/>
      <c r="AP53" s="174">
        <f t="shared" si="10"/>
        <v>17545</v>
      </c>
    </row>
    <row r="54" spans="1:42">
      <c r="A54" s="49" t="s">
        <v>56</v>
      </c>
      <c r="B54" s="44">
        <v>133022</v>
      </c>
      <c r="C54" s="46">
        <v>4434</v>
      </c>
      <c r="D54" s="28">
        <v>140</v>
      </c>
      <c r="E54" s="28">
        <v>17</v>
      </c>
      <c r="F54" s="50">
        <v>88</v>
      </c>
      <c r="G54" s="41">
        <v>255</v>
      </c>
      <c r="H54" s="28">
        <v>7</v>
      </c>
      <c r="I54" s="53" t="s">
        <v>49</v>
      </c>
      <c r="J54" s="41">
        <v>533</v>
      </c>
      <c r="K54" s="28">
        <v>52</v>
      </c>
      <c r="L54" s="53" t="s">
        <v>47</v>
      </c>
      <c r="M54" s="7">
        <v>57</v>
      </c>
      <c r="N54" s="30">
        <v>20</v>
      </c>
      <c r="O54" s="32">
        <v>30887</v>
      </c>
      <c r="P54" s="7">
        <f t="shared" si="9"/>
        <v>0.23219467456510953</v>
      </c>
      <c r="Q54" s="6"/>
      <c r="R54" s="24"/>
      <c r="S54" s="20">
        <v>7.8</v>
      </c>
      <c r="T54" s="20">
        <v>7.5</v>
      </c>
      <c r="U54" s="26">
        <v>1.883</v>
      </c>
      <c r="V54" s="26">
        <v>1.609</v>
      </c>
      <c r="W54" s="70"/>
      <c r="AP54" s="174">
        <f t="shared" si="10"/>
        <v>15075.600000000002</v>
      </c>
    </row>
    <row r="55" spans="1:42" ht="13.5" thickBot="1">
      <c r="A55" s="49" t="s">
        <v>59</v>
      </c>
      <c r="B55" s="45">
        <v>150337</v>
      </c>
      <c r="C55" s="47">
        <v>4850</v>
      </c>
      <c r="D55" s="37">
        <v>233</v>
      </c>
      <c r="E55" s="37">
        <v>22</v>
      </c>
      <c r="F55" s="54">
        <v>91</v>
      </c>
      <c r="G55" s="42">
        <v>255</v>
      </c>
      <c r="H55" s="37">
        <v>16</v>
      </c>
      <c r="I55" s="57" t="s">
        <v>54</v>
      </c>
      <c r="J55" s="42">
        <v>629</v>
      </c>
      <c r="K55" s="37">
        <v>58</v>
      </c>
      <c r="L55" s="57" t="s">
        <v>58</v>
      </c>
      <c r="M55" s="67">
        <v>41.36</v>
      </c>
      <c r="N55" s="39">
        <v>16</v>
      </c>
      <c r="O55" s="33">
        <v>23635</v>
      </c>
      <c r="P55" s="7">
        <f t="shared" si="9"/>
        <v>0.15721346042557721</v>
      </c>
      <c r="Q55" s="6"/>
      <c r="R55" s="25"/>
      <c r="S55" s="20">
        <v>7.73</v>
      </c>
      <c r="T55" s="20">
        <v>7.6</v>
      </c>
      <c r="U55" s="26">
        <v>1.7</v>
      </c>
      <c r="V55" s="26">
        <v>1.587</v>
      </c>
      <c r="W55" s="70"/>
      <c r="AP55" s="174">
        <f t="shared" si="10"/>
        <v>16490</v>
      </c>
    </row>
    <row r="56" spans="1:42" ht="13.5" thickTop="1">
      <c r="A56" s="61" t="s">
        <v>73</v>
      </c>
      <c r="B56" s="62">
        <f t="shared" ref="B56:R56" si="11">SUM(B44:B55)</f>
        <v>1557698</v>
      </c>
      <c r="C56" s="62">
        <f t="shared" si="11"/>
        <v>51139</v>
      </c>
      <c r="D56" s="62">
        <f t="shared" si="11"/>
        <v>2593</v>
      </c>
      <c r="E56" s="62">
        <f>SUM(E44:E55)</f>
        <v>147</v>
      </c>
      <c r="F56" s="64">
        <f>SUM(F44:F55)</f>
        <v>1120</v>
      </c>
      <c r="G56" s="62">
        <f>SUM(G44:G55)</f>
        <v>2411</v>
      </c>
      <c r="H56" s="62">
        <f>SUM(H44:H55)</f>
        <v>96</v>
      </c>
      <c r="I56" s="64">
        <f>SUM(I44:I55)</f>
        <v>482</v>
      </c>
      <c r="J56" s="62">
        <f t="shared" si="11"/>
        <v>6360</v>
      </c>
      <c r="K56" s="62">
        <f>SUM(K44:K55)</f>
        <v>591</v>
      </c>
      <c r="L56" s="64">
        <f>SUM(L44:L55)</f>
        <v>462</v>
      </c>
      <c r="M56" s="62">
        <f t="shared" si="11"/>
        <v>731.16000000000008</v>
      </c>
      <c r="N56" s="64">
        <f t="shared" si="11"/>
        <v>232</v>
      </c>
      <c r="O56" s="62">
        <f t="shared" si="11"/>
        <v>392708</v>
      </c>
      <c r="P56" s="65">
        <f t="shared" si="11"/>
        <v>3.0804642708762517</v>
      </c>
      <c r="Q56" s="62">
        <f t="shared" si="11"/>
        <v>13</v>
      </c>
      <c r="R56" s="62">
        <f t="shared" si="11"/>
        <v>78</v>
      </c>
      <c r="S56" s="66"/>
      <c r="T56" s="66"/>
      <c r="U56" s="66"/>
      <c r="V56" s="66"/>
      <c r="W56" s="73"/>
      <c r="AP56" s="144"/>
    </row>
    <row r="57" spans="1:42" ht="13.5" thickBot="1">
      <c r="A57" s="60" t="s">
        <v>74</v>
      </c>
      <c r="B57" s="8">
        <f>SUM(AVERAGE(B44:B55))</f>
        <v>129808.16666666667</v>
      </c>
      <c r="C57" s="8">
        <f t="shared" ref="C57:P57" si="12">SUM(AVERAGE(C44:C55))</f>
        <v>4261.583333333333</v>
      </c>
      <c r="D57" s="8">
        <f t="shared" si="12"/>
        <v>216.08333333333334</v>
      </c>
      <c r="E57" s="8">
        <f>SUM(AVERAGE(E44:E55))</f>
        <v>12.25</v>
      </c>
      <c r="F57" s="8">
        <f>SUM(AVERAGE(F44:F55))</f>
        <v>93.333333333333329</v>
      </c>
      <c r="G57" s="8">
        <f>SUM(AVERAGE(G44:G55))</f>
        <v>200.91666666666666</v>
      </c>
      <c r="H57" s="8">
        <f>SUM(AVERAGE(H44:H55))</f>
        <v>8</v>
      </c>
      <c r="I57" s="8">
        <f>SUM(AVERAGE(I44:I55))</f>
        <v>96.4</v>
      </c>
      <c r="J57" s="8">
        <f t="shared" si="12"/>
        <v>530</v>
      </c>
      <c r="K57" s="8">
        <f>SUM(AVERAGE(K44:K55))</f>
        <v>49.25</v>
      </c>
      <c r="L57" s="8">
        <f>SUM(AVERAGE(L44:L55))</f>
        <v>92.4</v>
      </c>
      <c r="M57" s="8">
        <f t="shared" si="12"/>
        <v>60.930000000000007</v>
      </c>
      <c r="N57" s="8">
        <f t="shared" si="12"/>
        <v>19.333333333333332</v>
      </c>
      <c r="O57" s="8">
        <f t="shared" si="12"/>
        <v>32725.666666666668</v>
      </c>
      <c r="P57" s="48">
        <f t="shared" si="12"/>
        <v>0.25670535590635429</v>
      </c>
      <c r="Q57" s="8">
        <f>AVERAGE(Q44:Q55)</f>
        <v>4.333333333333333</v>
      </c>
      <c r="R57" s="22">
        <f>AVERAGE(R44:R55)</f>
        <v>26</v>
      </c>
      <c r="S57" s="21">
        <f>SUM(AVERAGE(S44:S55))</f>
        <v>7.4833333333333325</v>
      </c>
      <c r="T57" s="21">
        <f>SUM(AVERAGE(T44:T55))</f>
        <v>7.5266666666666664</v>
      </c>
      <c r="U57" s="21">
        <f>SUM(AVERAGE(U44:U55))</f>
        <v>1.6588333333333332</v>
      </c>
      <c r="V57" s="21">
        <f>SUM(AVERAGE(V44:V55))</f>
        <v>1.5621666666666665</v>
      </c>
      <c r="W57" s="72"/>
      <c r="AP57" s="178">
        <f>AVERAGE(AP44:AP55)</f>
        <v>11474.756666666668</v>
      </c>
    </row>
    <row r="58" spans="1:42" ht="13.5" thickTop="1"/>
    <row r="59" spans="1:42" ht="13.5" thickBot="1"/>
    <row r="60" spans="1:42" ht="13.5" thickTop="1">
      <c r="A60" s="13" t="s">
        <v>10</v>
      </c>
      <c r="B60" s="14" t="s">
        <v>5</v>
      </c>
      <c r="C60" s="14" t="s">
        <v>5</v>
      </c>
      <c r="D60" s="14" t="s">
        <v>11</v>
      </c>
      <c r="E60" s="14" t="s">
        <v>12</v>
      </c>
      <c r="F60" s="14" t="s">
        <v>3</v>
      </c>
      <c r="G60" s="14" t="s">
        <v>13</v>
      </c>
      <c r="H60" s="14" t="s">
        <v>14</v>
      </c>
      <c r="I60" s="14" t="s">
        <v>15</v>
      </c>
      <c r="J60" s="14" t="s">
        <v>16</v>
      </c>
      <c r="K60" s="14" t="s">
        <v>17</v>
      </c>
      <c r="L60" s="14" t="s">
        <v>9</v>
      </c>
      <c r="M60" s="14" t="s">
        <v>18</v>
      </c>
      <c r="N60" s="15" t="s">
        <v>19</v>
      </c>
      <c r="O60" s="15" t="s">
        <v>20</v>
      </c>
      <c r="P60" s="15" t="s">
        <v>21</v>
      </c>
      <c r="Q60" s="183" t="s">
        <v>22</v>
      </c>
      <c r="R60" s="184"/>
      <c r="S60" s="14" t="s">
        <v>23</v>
      </c>
      <c r="T60" s="14" t="s">
        <v>24</v>
      </c>
      <c r="U60" s="14" t="s">
        <v>25</v>
      </c>
      <c r="V60" s="14" t="s">
        <v>26</v>
      </c>
      <c r="W60" s="69"/>
      <c r="AP60" s="164" t="s">
        <v>27</v>
      </c>
    </row>
    <row r="61" spans="1:42" ht="14.25" thickBot="1">
      <c r="A61" s="16" t="s">
        <v>75</v>
      </c>
      <c r="B61" s="17" t="s">
        <v>29</v>
      </c>
      <c r="C61" s="18" t="s">
        <v>30</v>
      </c>
      <c r="D61" s="17" t="s">
        <v>31</v>
      </c>
      <c r="E61" s="17" t="s">
        <v>31</v>
      </c>
      <c r="F61" s="19" t="s">
        <v>32</v>
      </c>
      <c r="G61" s="17" t="s">
        <v>31</v>
      </c>
      <c r="H61" s="17" t="s">
        <v>31</v>
      </c>
      <c r="I61" s="19" t="s">
        <v>32</v>
      </c>
      <c r="J61" s="17" t="s">
        <v>31</v>
      </c>
      <c r="K61" s="17" t="s">
        <v>31</v>
      </c>
      <c r="L61" s="19" t="s">
        <v>32</v>
      </c>
      <c r="M61" s="17" t="s">
        <v>33</v>
      </c>
      <c r="N61" s="19" t="s">
        <v>34</v>
      </c>
      <c r="O61" s="19" t="s">
        <v>35</v>
      </c>
      <c r="P61" s="18" t="s">
        <v>36</v>
      </c>
      <c r="Q61" s="17" t="s">
        <v>37</v>
      </c>
      <c r="R61" s="17" t="s">
        <v>38</v>
      </c>
      <c r="S61" s="17"/>
      <c r="T61" s="17"/>
      <c r="U61" s="17"/>
      <c r="V61" s="17"/>
      <c r="W61" s="69"/>
      <c r="AP61" s="171" t="s">
        <v>39</v>
      </c>
    </row>
    <row r="62" spans="1:42" ht="13.5" thickTop="1">
      <c r="A62" s="49" t="s">
        <v>40</v>
      </c>
      <c r="B62" s="43">
        <v>118734</v>
      </c>
      <c r="C62" s="43">
        <v>3830</v>
      </c>
      <c r="D62" s="34">
        <v>240</v>
      </c>
      <c r="E62" s="34">
        <v>18</v>
      </c>
      <c r="F62" s="58">
        <v>93</v>
      </c>
      <c r="G62" s="40">
        <v>198</v>
      </c>
      <c r="H62" s="34">
        <v>9</v>
      </c>
      <c r="I62" s="34">
        <v>96</v>
      </c>
      <c r="J62" s="40">
        <v>423</v>
      </c>
      <c r="K62" s="34">
        <v>48</v>
      </c>
      <c r="L62" s="34">
        <v>89</v>
      </c>
      <c r="M62" s="35">
        <v>42.44</v>
      </c>
      <c r="N62" s="36">
        <v>19.600000000000001</v>
      </c>
      <c r="O62" s="31">
        <v>21423</v>
      </c>
      <c r="P62" s="7">
        <f t="shared" ref="P62:P73" si="13">O62/B62</f>
        <v>0.18042852089544698</v>
      </c>
      <c r="Q62" s="6"/>
      <c r="R62" s="23"/>
      <c r="S62" s="20">
        <v>7.73</v>
      </c>
      <c r="T62" s="20">
        <v>7.89</v>
      </c>
      <c r="U62" s="26">
        <v>1.762</v>
      </c>
      <c r="V62" s="26">
        <v>1.8029999999999999</v>
      </c>
      <c r="W62" s="70"/>
      <c r="AP62" s="174">
        <f t="shared" ref="AP62:AP73" si="14">(0.8*C62*G62)/60</f>
        <v>10111.200000000001</v>
      </c>
    </row>
    <row r="63" spans="1:42">
      <c r="A63" s="49" t="s">
        <v>41</v>
      </c>
      <c r="B63" s="44">
        <v>113531</v>
      </c>
      <c r="C63" s="46">
        <v>3915</v>
      </c>
      <c r="D63" s="28">
        <v>190</v>
      </c>
      <c r="E63" s="28">
        <v>14</v>
      </c>
      <c r="F63" s="50">
        <v>93</v>
      </c>
      <c r="G63" s="41">
        <v>105</v>
      </c>
      <c r="H63" s="28">
        <v>6</v>
      </c>
      <c r="I63" s="28">
        <v>94</v>
      </c>
      <c r="J63" s="41">
        <v>179</v>
      </c>
      <c r="K63" s="28">
        <v>53</v>
      </c>
      <c r="L63" s="28">
        <v>71</v>
      </c>
      <c r="M63" s="7">
        <v>81.88</v>
      </c>
      <c r="N63" s="27">
        <v>18</v>
      </c>
      <c r="O63" s="32">
        <v>22243</v>
      </c>
      <c r="P63" s="7">
        <f t="shared" si="13"/>
        <v>0.19592005707692173</v>
      </c>
      <c r="Q63" s="6"/>
      <c r="R63" s="24"/>
      <c r="S63" s="20">
        <v>7.76</v>
      </c>
      <c r="T63" s="20">
        <v>7.91</v>
      </c>
      <c r="U63" s="26">
        <v>1.468</v>
      </c>
      <c r="V63" s="26">
        <v>1.5449999999999999</v>
      </c>
      <c r="W63" s="70"/>
      <c r="AP63" s="174">
        <f t="shared" si="14"/>
        <v>5481</v>
      </c>
    </row>
    <row r="64" spans="1:42">
      <c r="A64" s="49" t="s">
        <v>42</v>
      </c>
      <c r="B64" s="44">
        <v>115658</v>
      </c>
      <c r="C64" s="46">
        <v>3731</v>
      </c>
      <c r="D64" s="28">
        <v>150</v>
      </c>
      <c r="E64" s="28">
        <v>34</v>
      </c>
      <c r="F64" s="50">
        <v>77</v>
      </c>
      <c r="G64" s="41">
        <v>234</v>
      </c>
      <c r="H64" s="28">
        <v>10</v>
      </c>
      <c r="I64" s="28">
        <v>96</v>
      </c>
      <c r="J64" s="41">
        <v>380</v>
      </c>
      <c r="K64" s="28">
        <v>77</v>
      </c>
      <c r="L64" s="28">
        <v>80</v>
      </c>
      <c r="M64" s="7">
        <v>56.4</v>
      </c>
      <c r="N64" s="27">
        <v>19.7</v>
      </c>
      <c r="O64" s="32">
        <v>25270</v>
      </c>
      <c r="P64" s="7">
        <f t="shared" si="13"/>
        <v>0.2184889934116101</v>
      </c>
      <c r="Q64" s="6"/>
      <c r="R64" s="24"/>
      <c r="S64" s="20">
        <v>7.55</v>
      </c>
      <c r="T64" s="20">
        <v>7.88</v>
      </c>
      <c r="U64" s="26">
        <v>1.6830000000000001</v>
      </c>
      <c r="V64" s="26">
        <v>1.5880000000000001</v>
      </c>
      <c r="W64" s="70"/>
      <c r="AP64" s="174">
        <f t="shared" si="14"/>
        <v>11640.720000000001</v>
      </c>
    </row>
    <row r="65" spans="1:42">
      <c r="A65" s="49" t="s">
        <v>43</v>
      </c>
      <c r="B65" s="44">
        <v>122387</v>
      </c>
      <c r="C65" s="46">
        <v>4080</v>
      </c>
      <c r="D65" s="28">
        <v>125</v>
      </c>
      <c r="E65" s="28">
        <v>15</v>
      </c>
      <c r="F65" s="50">
        <v>88</v>
      </c>
      <c r="G65" s="41">
        <v>159</v>
      </c>
      <c r="H65" s="28">
        <v>7</v>
      </c>
      <c r="I65" s="28">
        <v>96</v>
      </c>
      <c r="J65" s="41">
        <v>227</v>
      </c>
      <c r="K65" s="28">
        <v>37</v>
      </c>
      <c r="L65" s="28">
        <v>84</v>
      </c>
      <c r="M65" s="7">
        <v>139.59</v>
      </c>
      <c r="N65" s="27">
        <v>19</v>
      </c>
      <c r="O65" s="32">
        <v>28893</v>
      </c>
      <c r="P65" s="7">
        <f t="shared" si="13"/>
        <v>0.2360789953181302</v>
      </c>
      <c r="Q65" s="6"/>
      <c r="R65" s="24"/>
      <c r="S65" s="20">
        <v>7.73</v>
      </c>
      <c r="T65" s="20">
        <v>7.85</v>
      </c>
      <c r="U65" s="26">
        <v>1.5509999999999999</v>
      </c>
      <c r="V65" s="26">
        <v>1.4790000000000001</v>
      </c>
      <c r="W65" s="70"/>
      <c r="AP65" s="174">
        <f t="shared" si="14"/>
        <v>8649.6</v>
      </c>
    </row>
    <row r="66" spans="1:42">
      <c r="A66" s="49" t="s">
        <v>44</v>
      </c>
      <c r="B66" s="44">
        <v>172044</v>
      </c>
      <c r="C66" s="46">
        <v>5550</v>
      </c>
      <c r="D66" s="28">
        <v>118</v>
      </c>
      <c r="E66" s="28">
        <v>15</v>
      </c>
      <c r="F66" s="50">
        <v>87</v>
      </c>
      <c r="G66" s="41">
        <v>168</v>
      </c>
      <c r="H66" s="28">
        <v>5</v>
      </c>
      <c r="I66" s="28">
        <v>97</v>
      </c>
      <c r="J66" s="41">
        <v>380</v>
      </c>
      <c r="K66" s="28">
        <v>41</v>
      </c>
      <c r="L66" s="28">
        <v>89</v>
      </c>
      <c r="M66" s="7">
        <v>150.66</v>
      </c>
      <c r="N66" s="27">
        <v>21.1</v>
      </c>
      <c r="O66" s="32">
        <v>25773</v>
      </c>
      <c r="P66" s="7">
        <f t="shared" si="13"/>
        <v>0.14980470112296854</v>
      </c>
      <c r="Q66" s="6">
        <v>9</v>
      </c>
      <c r="R66" s="24">
        <v>150</v>
      </c>
      <c r="S66" s="20">
        <v>7.5</v>
      </c>
      <c r="T66" s="20">
        <v>7.63</v>
      </c>
      <c r="U66" s="26">
        <v>1.5509999999999999</v>
      </c>
      <c r="V66" s="26">
        <v>1.4790000000000001</v>
      </c>
      <c r="W66" s="70"/>
      <c r="AP66" s="174">
        <f t="shared" si="14"/>
        <v>12432</v>
      </c>
    </row>
    <row r="67" spans="1:42">
      <c r="A67" s="49" t="s">
        <v>45</v>
      </c>
      <c r="B67" s="44">
        <v>147709</v>
      </c>
      <c r="C67" s="46">
        <v>4924</v>
      </c>
      <c r="D67" s="28">
        <v>95</v>
      </c>
      <c r="E67" s="28">
        <v>7</v>
      </c>
      <c r="F67" s="50">
        <v>93</v>
      </c>
      <c r="G67" s="41">
        <v>163</v>
      </c>
      <c r="H67" s="28">
        <v>8</v>
      </c>
      <c r="I67" s="53" t="s">
        <v>68</v>
      </c>
      <c r="J67" s="41">
        <v>308</v>
      </c>
      <c r="K67" s="28">
        <v>55</v>
      </c>
      <c r="L67" s="53" t="s">
        <v>76</v>
      </c>
      <c r="M67" s="7">
        <v>84.78</v>
      </c>
      <c r="N67" s="27">
        <v>22</v>
      </c>
      <c r="O67" s="32">
        <v>21116</v>
      </c>
      <c r="P67" s="7">
        <f t="shared" si="13"/>
        <v>0.14295675957456891</v>
      </c>
      <c r="Q67" s="6">
        <v>1</v>
      </c>
      <c r="R67" s="24">
        <v>18</v>
      </c>
      <c r="S67" s="20">
        <v>7.43</v>
      </c>
      <c r="T67" s="20">
        <v>7.95</v>
      </c>
      <c r="U67" s="26">
        <v>1.4650000000000001</v>
      </c>
      <c r="V67" s="26">
        <v>1.4239999999999999</v>
      </c>
      <c r="W67" s="70"/>
      <c r="AP67" s="174">
        <f t="shared" si="14"/>
        <v>10701.493333333336</v>
      </c>
    </row>
    <row r="68" spans="1:42">
      <c r="A68" s="49" t="s">
        <v>48</v>
      </c>
      <c r="B68" s="44">
        <v>142950</v>
      </c>
      <c r="C68" s="46">
        <v>4611</v>
      </c>
      <c r="D68" s="28">
        <v>154</v>
      </c>
      <c r="E68" s="28">
        <v>13</v>
      </c>
      <c r="F68" s="50">
        <v>92</v>
      </c>
      <c r="G68" s="41">
        <v>184</v>
      </c>
      <c r="H68" s="28">
        <v>8</v>
      </c>
      <c r="I68" s="53" t="s">
        <v>57</v>
      </c>
      <c r="J68" s="41">
        <v>338</v>
      </c>
      <c r="K68" s="28">
        <v>36</v>
      </c>
      <c r="L68" s="53" t="s">
        <v>60</v>
      </c>
      <c r="M68" s="7">
        <v>41.66</v>
      </c>
      <c r="N68" s="27">
        <v>24</v>
      </c>
      <c r="O68" s="32">
        <v>25944</v>
      </c>
      <c r="P68" s="7">
        <f t="shared" si="13"/>
        <v>0.18149003147953829</v>
      </c>
      <c r="Q68" s="6">
        <v>3</v>
      </c>
      <c r="R68" s="24">
        <v>48</v>
      </c>
      <c r="S68" s="20">
        <v>7.53</v>
      </c>
      <c r="T68" s="20">
        <v>7.98</v>
      </c>
      <c r="U68" s="26">
        <v>1.6</v>
      </c>
      <c r="V68" s="26">
        <v>1.3080000000000001</v>
      </c>
      <c r="W68" s="70"/>
      <c r="AP68" s="174">
        <f t="shared" si="14"/>
        <v>11312.320000000002</v>
      </c>
    </row>
    <row r="69" spans="1:42">
      <c r="A69" s="49" t="s">
        <v>51</v>
      </c>
      <c r="B69" s="44">
        <v>125235</v>
      </c>
      <c r="C69" s="46">
        <v>4040</v>
      </c>
      <c r="D69" s="28">
        <v>190</v>
      </c>
      <c r="E69" s="28">
        <v>13</v>
      </c>
      <c r="F69" s="50">
        <v>93</v>
      </c>
      <c r="G69" s="41">
        <v>150</v>
      </c>
      <c r="H69" s="28">
        <v>4</v>
      </c>
      <c r="I69" s="53" t="s">
        <v>49</v>
      </c>
      <c r="J69" s="41">
        <v>288</v>
      </c>
      <c r="K69" s="28">
        <v>38</v>
      </c>
      <c r="L69" s="53" t="s">
        <v>77</v>
      </c>
      <c r="M69" s="7">
        <v>63.89</v>
      </c>
      <c r="N69" s="27">
        <v>23.8</v>
      </c>
      <c r="O69" s="32">
        <v>25838</v>
      </c>
      <c r="P69" s="7">
        <f t="shared" si="13"/>
        <v>0.20631612568371463</v>
      </c>
      <c r="Q69" s="6">
        <v>1</v>
      </c>
      <c r="R69" s="24">
        <v>18</v>
      </c>
      <c r="S69" s="20">
        <v>7.53</v>
      </c>
      <c r="T69" s="20">
        <v>7.73</v>
      </c>
      <c r="U69" s="26">
        <v>1.5349999999999999</v>
      </c>
      <c r="V69" s="26">
        <v>1.3580000000000001</v>
      </c>
      <c r="W69" s="70"/>
      <c r="AP69" s="174">
        <f t="shared" si="14"/>
        <v>8080</v>
      </c>
    </row>
    <row r="70" spans="1:42">
      <c r="A70" s="49" t="s">
        <v>53</v>
      </c>
      <c r="B70" s="44">
        <v>130777</v>
      </c>
      <c r="C70" s="46">
        <v>4359</v>
      </c>
      <c r="D70" s="28">
        <v>180</v>
      </c>
      <c r="E70" s="28">
        <v>11</v>
      </c>
      <c r="F70" s="50">
        <v>94</v>
      </c>
      <c r="G70" s="41">
        <v>198</v>
      </c>
      <c r="H70" s="28">
        <v>5</v>
      </c>
      <c r="I70" s="53" t="s">
        <v>67</v>
      </c>
      <c r="J70" s="41">
        <v>306</v>
      </c>
      <c r="K70" s="28">
        <v>38</v>
      </c>
      <c r="L70" s="53" t="s">
        <v>78</v>
      </c>
      <c r="M70" s="7">
        <v>111.12</v>
      </c>
      <c r="N70" s="27">
        <v>22.8</v>
      </c>
      <c r="O70" s="32">
        <v>22277</v>
      </c>
      <c r="P70" s="7">
        <f t="shared" si="13"/>
        <v>0.17034340900922945</v>
      </c>
      <c r="Q70" s="6">
        <v>2</v>
      </c>
      <c r="R70" s="24">
        <f>18+12</f>
        <v>30</v>
      </c>
      <c r="S70" s="20">
        <v>7.45</v>
      </c>
      <c r="T70" s="20">
        <v>7.7</v>
      </c>
      <c r="U70" s="26">
        <v>1.72</v>
      </c>
      <c r="V70" s="26">
        <v>1.484</v>
      </c>
      <c r="W70" s="70"/>
      <c r="AP70" s="174">
        <f t="shared" si="14"/>
        <v>11507.760000000002</v>
      </c>
    </row>
    <row r="71" spans="1:42">
      <c r="A71" s="49" t="s">
        <v>55</v>
      </c>
      <c r="B71" s="44">
        <v>173332</v>
      </c>
      <c r="C71" s="46">
        <v>5591</v>
      </c>
      <c r="D71" s="28">
        <v>155</v>
      </c>
      <c r="E71" s="28">
        <v>10</v>
      </c>
      <c r="F71" s="50">
        <v>94</v>
      </c>
      <c r="G71" s="41">
        <v>183</v>
      </c>
      <c r="H71" s="28">
        <v>9</v>
      </c>
      <c r="I71" s="53" t="s">
        <v>68</v>
      </c>
      <c r="J71" s="41">
        <v>364</v>
      </c>
      <c r="K71" s="28">
        <v>30</v>
      </c>
      <c r="L71" s="53" t="s">
        <v>66</v>
      </c>
      <c r="M71" s="7">
        <v>86.73</v>
      </c>
      <c r="N71" s="27">
        <v>21.3</v>
      </c>
      <c r="O71" s="32">
        <v>21776</v>
      </c>
      <c r="P71" s="7">
        <f t="shared" si="13"/>
        <v>0.12563173562873561</v>
      </c>
      <c r="Q71" s="6">
        <v>4</v>
      </c>
      <c r="R71" s="24">
        <v>60</v>
      </c>
      <c r="S71" s="20">
        <v>7.55</v>
      </c>
      <c r="T71" s="20">
        <v>7.53</v>
      </c>
      <c r="U71" s="26">
        <v>1.706</v>
      </c>
      <c r="V71" s="26">
        <v>1.5009999999999999</v>
      </c>
      <c r="W71" s="70"/>
      <c r="AP71" s="174">
        <f t="shared" si="14"/>
        <v>13642.04</v>
      </c>
    </row>
    <row r="72" spans="1:42">
      <c r="A72" s="49" t="s">
        <v>56</v>
      </c>
      <c r="B72" s="44">
        <v>150433</v>
      </c>
      <c r="C72" s="46">
        <v>5014</v>
      </c>
      <c r="D72" s="28">
        <v>175</v>
      </c>
      <c r="E72" s="28">
        <v>12</v>
      </c>
      <c r="F72" s="50">
        <v>93</v>
      </c>
      <c r="G72" s="41">
        <v>225</v>
      </c>
      <c r="H72" s="28">
        <v>8</v>
      </c>
      <c r="I72" s="53" t="s">
        <v>49</v>
      </c>
      <c r="J72" s="41">
        <v>360</v>
      </c>
      <c r="K72" s="28">
        <v>24</v>
      </c>
      <c r="L72" s="53" t="s">
        <v>64</v>
      </c>
      <c r="M72" s="7">
        <v>47.21</v>
      </c>
      <c r="N72" s="27">
        <v>21.3</v>
      </c>
      <c r="O72" s="32">
        <v>20646</v>
      </c>
      <c r="P72" s="7">
        <f t="shared" si="13"/>
        <v>0.13724382283142661</v>
      </c>
      <c r="Q72" s="6">
        <v>3</v>
      </c>
      <c r="R72" s="24">
        <v>42</v>
      </c>
      <c r="S72" s="20">
        <v>7.6</v>
      </c>
      <c r="T72" s="20">
        <v>7.6</v>
      </c>
      <c r="U72" s="26">
        <v>1.944</v>
      </c>
      <c r="V72" s="26">
        <v>1.635</v>
      </c>
      <c r="W72" s="70"/>
      <c r="AP72" s="174">
        <f t="shared" si="14"/>
        <v>15042.000000000002</v>
      </c>
    </row>
    <row r="73" spans="1:42" ht="13.5" thickBot="1">
      <c r="A73" s="49" t="s">
        <v>59</v>
      </c>
      <c r="B73" s="45">
        <v>130987</v>
      </c>
      <c r="C73" s="47">
        <v>4225</v>
      </c>
      <c r="D73" s="37">
        <v>255</v>
      </c>
      <c r="E73" s="37">
        <v>13</v>
      </c>
      <c r="F73" s="54">
        <v>95</v>
      </c>
      <c r="G73" s="42">
        <v>231</v>
      </c>
      <c r="H73" s="37">
        <v>5</v>
      </c>
      <c r="I73" s="57" t="s">
        <v>67</v>
      </c>
      <c r="J73" s="42">
        <v>392</v>
      </c>
      <c r="K73" s="37">
        <v>46</v>
      </c>
      <c r="L73" s="57" t="s">
        <v>78</v>
      </c>
      <c r="M73" s="67">
        <v>42.47</v>
      </c>
      <c r="N73" s="68">
        <v>20.6</v>
      </c>
      <c r="O73" s="33">
        <v>26841</v>
      </c>
      <c r="P73" s="7">
        <f t="shared" si="13"/>
        <v>0.20491346469496974</v>
      </c>
      <c r="Q73" s="6"/>
      <c r="R73" s="25"/>
      <c r="S73" s="20">
        <v>7.65</v>
      </c>
      <c r="T73" s="20">
        <v>7.38</v>
      </c>
      <c r="U73" s="26">
        <v>1.6930000000000001</v>
      </c>
      <c r="V73" s="26">
        <v>1.5009999999999999</v>
      </c>
      <c r="W73" s="70"/>
      <c r="AP73" s="174">
        <f t="shared" si="14"/>
        <v>13013</v>
      </c>
    </row>
    <row r="74" spans="1:42" ht="13.5" thickTop="1">
      <c r="A74" s="61" t="s">
        <v>79</v>
      </c>
      <c r="B74" s="62">
        <f t="shared" ref="B74:R74" si="15">SUM(B62:B73)</f>
        <v>1643777</v>
      </c>
      <c r="C74" s="62">
        <f t="shared" si="15"/>
        <v>53870</v>
      </c>
      <c r="D74" s="62">
        <f t="shared" si="15"/>
        <v>2027</v>
      </c>
      <c r="E74" s="62">
        <f>SUM(E62:E73)</f>
        <v>175</v>
      </c>
      <c r="F74" s="64">
        <f>SUM(F62:F73)</f>
        <v>1092</v>
      </c>
      <c r="G74" s="62">
        <f>SUM(G62:G73)</f>
        <v>2198</v>
      </c>
      <c r="H74" s="62">
        <f>SUM(H62:H73)</f>
        <v>84</v>
      </c>
      <c r="I74" s="64">
        <f>SUM(I62:I73)</f>
        <v>479</v>
      </c>
      <c r="J74" s="62">
        <f t="shared" si="15"/>
        <v>3945</v>
      </c>
      <c r="K74" s="62">
        <f>SUM(K62:K73)</f>
        <v>523</v>
      </c>
      <c r="L74" s="64">
        <f>SUM(L62:L73)</f>
        <v>413</v>
      </c>
      <c r="M74" s="62">
        <f t="shared" si="15"/>
        <v>948.83</v>
      </c>
      <c r="N74" s="64">
        <f t="shared" si="15"/>
        <v>253.20000000000005</v>
      </c>
      <c r="O74" s="62">
        <f t="shared" si="15"/>
        <v>288040</v>
      </c>
      <c r="P74" s="65">
        <f t="shared" si="15"/>
        <v>2.1496166167272608</v>
      </c>
      <c r="Q74" s="62">
        <f t="shared" si="15"/>
        <v>23</v>
      </c>
      <c r="R74" s="62">
        <f t="shared" si="15"/>
        <v>366</v>
      </c>
      <c r="S74" s="66"/>
      <c r="T74" s="66"/>
      <c r="U74" s="66"/>
      <c r="V74" s="66"/>
      <c r="W74" s="73"/>
      <c r="AP74" s="144"/>
    </row>
    <row r="75" spans="1:42" ht="13.5" thickBot="1">
      <c r="A75" s="60" t="s">
        <v>80</v>
      </c>
      <c r="B75" s="8">
        <f>SUM(AVERAGE(B62:B73))</f>
        <v>136981.41666666666</v>
      </c>
      <c r="C75" s="8">
        <f t="shared" ref="C75:P75" si="16">SUM(AVERAGE(C62:C73))</f>
        <v>4489.166666666667</v>
      </c>
      <c r="D75" s="8">
        <f t="shared" si="16"/>
        <v>168.91666666666666</v>
      </c>
      <c r="E75" s="8">
        <f>SUM(AVERAGE(E62:E73))</f>
        <v>14.583333333333334</v>
      </c>
      <c r="F75" s="8">
        <f>SUM(AVERAGE(F62:F73))</f>
        <v>91</v>
      </c>
      <c r="G75" s="8">
        <f>SUM(AVERAGE(G62:G73))</f>
        <v>183.16666666666666</v>
      </c>
      <c r="H75" s="8">
        <f>SUM(AVERAGE(H62:H73))</f>
        <v>7</v>
      </c>
      <c r="I75" s="8">
        <f>SUM(AVERAGE(I62:I73))</f>
        <v>95.8</v>
      </c>
      <c r="J75" s="8">
        <f t="shared" si="16"/>
        <v>328.75</v>
      </c>
      <c r="K75" s="8">
        <f>SUM(AVERAGE(K62:K73))</f>
        <v>43.583333333333336</v>
      </c>
      <c r="L75" s="8">
        <f>SUM(AVERAGE(L62:L73))</f>
        <v>82.6</v>
      </c>
      <c r="M75" s="8">
        <f t="shared" si="16"/>
        <v>79.069166666666675</v>
      </c>
      <c r="N75" s="8">
        <f t="shared" si="16"/>
        <v>21.100000000000005</v>
      </c>
      <c r="O75" s="8">
        <f t="shared" si="16"/>
        <v>24003.333333333332</v>
      </c>
      <c r="P75" s="48">
        <f t="shared" si="16"/>
        <v>0.17913471806060507</v>
      </c>
      <c r="Q75" s="8">
        <f>AVERAGE(Q62:Q73)</f>
        <v>3.2857142857142856</v>
      </c>
      <c r="R75" s="22">
        <f>AVERAGE(R62:R73)</f>
        <v>52.285714285714285</v>
      </c>
      <c r="S75" s="21">
        <f>SUM(AVERAGE(S62:S73))</f>
        <v>7.5841666666666656</v>
      </c>
      <c r="T75" s="21">
        <f>SUM(AVERAGE(T62:T73))</f>
        <v>7.7525000000000004</v>
      </c>
      <c r="U75" s="21">
        <f>SUM(AVERAGE(U62:U73))</f>
        <v>1.6398333333333335</v>
      </c>
      <c r="V75" s="21">
        <f>SUM(AVERAGE(V62:V73))</f>
        <v>1.50875</v>
      </c>
      <c r="W75" s="72"/>
      <c r="AP75" s="178">
        <f>AVERAGE(AP62:AP73)</f>
        <v>10967.761111111113</v>
      </c>
    </row>
    <row r="76" spans="1:42" ht="13.5" thickTop="1"/>
    <row r="77" spans="1:42" ht="13.5" thickBot="1"/>
    <row r="78" spans="1:42" ht="13.5" thickTop="1">
      <c r="A78" s="13" t="s">
        <v>10</v>
      </c>
      <c r="B78" s="14" t="s">
        <v>5</v>
      </c>
      <c r="C78" s="14" t="s">
        <v>5</v>
      </c>
      <c r="D78" s="14" t="s">
        <v>11</v>
      </c>
      <c r="E78" s="14" t="s">
        <v>12</v>
      </c>
      <c r="F78" s="14" t="s">
        <v>3</v>
      </c>
      <c r="G78" s="14" t="s">
        <v>13</v>
      </c>
      <c r="H78" s="14" t="s">
        <v>14</v>
      </c>
      <c r="I78" s="14" t="s">
        <v>15</v>
      </c>
      <c r="J78" s="14" t="s">
        <v>16</v>
      </c>
      <c r="K78" s="14" t="s">
        <v>17</v>
      </c>
      <c r="L78" s="14" t="s">
        <v>9</v>
      </c>
      <c r="M78" s="14" t="s">
        <v>18</v>
      </c>
      <c r="N78" s="15" t="s">
        <v>19</v>
      </c>
      <c r="O78" s="15" t="s">
        <v>20</v>
      </c>
      <c r="P78" s="15" t="s">
        <v>21</v>
      </c>
      <c r="Q78" s="15" t="s">
        <v>81</v>
      </c>
      <c r="R78" s="15" t="s">
        <v>82</v>
      </c>
      <c r="S78" s="15" t="s">
        <v>83</v>
      </c>
      <c r="T78" s="15" t="s">
        <v>84</v>
      </c>
      <c r="U78" s="15" t="s">
        <v>85</v>
      </c>
      <c r="V78" s="15" t="s">
        <v>86</v>
      </c>
      <c r="W78" s="74" t="s">
        <v>87</v>
      </c>
      <c r="X78" s="183" t="s">
        <v>22</v>
      </c>
      <c r="Y78" s="184"/>
      <c r="Z78" s="14" t="s">
        <v>23</v>
      </c>
      <c r="AA78" s="14" t="s">
        <v>24</v>
      </c>
      <c r="AB78" s="14" t="s">
        <v>25</v>
      </c>
      <c r="AC78" s="14" t="s">
        <v>26</v>
      </c>
      <c r="AD78" s="14" t="s">
        <v>88</v>
      </c>
      <c r="AE78" s="14" t="s">
        <v>89</v>
      </c>
      <c r="AF78" s="14" t="s">
        <v>90</v>
      </c>
      <c r="AG78" s="14" t="s">
        <v>91</v>
      </c>
      <c r="AH78" s="14" t="s">
        <v>92</v>
      </c>
      <c r="AI78" s="14" t="s">
        <v>93</v>
      </c>
      <c r="AP78" s="164" t="s">
        <v>27</v>
      </c>
    </row>
    <row r="79" spans="1:42" ht="14.25" thickBot="1">
      <c r="A79" s="16" t="s">
        <v>94</v>
      </c>
      <c r="B79" s="17" t="s">
        <v>29</v>
      </c>
      <c r="C79" s="18" t="s">
        <v>30</v>
      </c>
      <c r="D79" s="17" t="s">
        <v>31</v>
      </c>
      <c r="E79" s="17" t="s">
        <v>31</v>
      </c>
      <c r="F79" s="19" t="s">
        <v>32</v>
      </c>
      <c r="G79" s="17" t="s">
        <v>31</v>
      </c>
      <c r="H79" s="17" t="s">
        <v>31</v>
      </c>
      <c r="I79" s="19" t="s">
        <v>32</v>
      </c>
      <c r="J79" s="17" t="s">
        <v>31</v>
      </c>
      <c r="K79" s="17" t="s">
        <v>31</v>
      </c>
      <c r="L79" s="19" t="s">
        <v>32</v>
      </c>
      <c r="M79" s="17" t="s">
        <v>33</v>
      </c>
      <c r="N79" s="19" t="s">
        <v>34</v>
      </c>
      <c r="O79" s="19" t="s">
        <v>35</v>
      </c>
      <c r="P79" s="18" t="s">
        <v>36</v>
      </c>
      <c r="Q79" s="19" t="s">
        <v>35</v>
      </c>
      <c r="R79" s="19" t="s">
        <v>35</v>
      </c>
      <c r="S79" s="19" t="s">
        <v>35</v>
      </c>
      <c r="T79" s="19" t="s">
        <v>35</v>
      </c>
      <c r="U79" s="19" t="s">
        <v>35</v>
      </c>
      <c r="V79" s="19" t="s">
        <v>35</v>
      </c>
      <c r="W79" s="19" t="s">
        <v>35</v>
      </c>
      <c r="X79" s="17" t="s">
        <v>37</v>
      </c>
      <c r="Y79" s="17" t="s">
        <v>38</v>
      </c>
      <c r="Z79" s="17"/>
      <c r="AA79" s="17"/>
      <c r="AB79" s="17"/>
      <c r="AC79" s="17"/>
      <c r="AD79" s="17" t="s">
        <v>31</v>
      </c>
      <c r="AE79" s="17" t="s">
        <v>31</v>
      </c>
      <c r="AF79" s="19" t="s">
        <v>32</v>
      </c>
      <c r="AG79" s="17" t="s">
        <v>31</v>
      </c>
      <c r="AH79" s="17" t="s">
        <v>31</v>
      </c>
      <c r="AI79" s="19" t="s">
        <v>32</v>
      </c>
      <c r="AP79" s="171" t="s">
        <v>39</v>
      </c>
    </row>
    <row r="80" spans="1:42" ht="13.5" thickTop="1">
      <c r="A80" s="49" t="s">
        <v>40</v>
      </c>
      <c r="B80" s="43">
        <v>137674</v>
      </c>
      <c r="C80" s="43">
        <v>4441</v>
      </c>
      <c r="D80" s="34">
        <v>155</v>
      </c>
      <c r="E80" s="34">
        <v>20</v>
      </c>
      <c r="F80" s="58">
        <v>87</v>
      </c>
      <c r="G80" s="40">
        <v>173</v>
      </c>
      <c r="H80" s="34">
        <v>12</v>
      </c>
      <c r="I80" s="34">
        <v>93</v>
      </c>
      <c r="J80" s="40">
        <v>340</v>
      </c>
      <c r="K80" s="34">
        <v>38</v>
      </c>
      <c r="L80" s="34">
        <v>89</v>
      </c>
      <c r="M80" s="35">
        <v>48.4</v>
      </c>
      <c r="N80" s="36">
        <v>19.399999999999999</v>
      </c>
      <c r="O80" s="31">
        <v>22637</v>
      </c>
      <c r="P80" s="7">
        <f t="shared" ref="P80:P91" si="17">O80/B80</f>
        <v>0.16442465534523584</v>
      </c>
      <c r="Q80" s="6">
        <v>7568</v>
      </c>
      <c r="R80" s="6">
        <v>4386</v>
      </c>
      <c r="S80" s="6">
        <v>15766</v>
      </c>
      <c r="T80" s="6">
        <v>392</v>
      </c>
      <c r="U80" s="31">
        <v>4810</v>
      </c>
      <c r="V80" s="31">
        <v>1685</v>
      </c>
      <c r="W80" s="75">
        <f>SUM(Q80:V80)</f>
        <v>34607</v>
      </c>
      <c r="X80" s="6">
        <v>9</v>
      </c>
      <c r="Y80" s="23">
        <v>42</v>
      </c>
      <c r="Z80" s="20">
        <v>7.8</v>
      </c>
      <c r="AA80" s="20">
        <v>7.7</v>
      </c>
      <c r="AB80" s="26">
        <v>1.8340000000000001</v>
      </c>
      <c r="AC80" s="26">
        <v>1.669</v>
      </c>
      <c r="AD80" s="34"/>
      <c r="AE80" s="76"/>
      <c r="AF80" s="34"/>
      <c r="AG80" s="34"/>
      <c r="AH80" s="76"/>
      <c r="AI80" s="34"/>
      <c r="AP80" s="174">
        <f t="shared" ref="AP80:AP91" si="18">(0.8*C80*G80)/60</f>
        <v>10243.906666666668</v>
      </c>
    </row>
    <row r="81" spans="1:42">
      <c r="A81" s="49" t="s">
        <v>41</v>
      </c>
      <c r="B81" s="44">
        <v>105662</v>
      </c>
      <c r="C81" s="44">
        <v>3774</v>
      </c>
      <c r="D81" s="28">
        <v>138</v>
      </c>
      <c r="E81" s="28">
        <v>24</v>
      </c>
      <c r="F81" s="50">
        <v>83</v>
      </c>
      <c r="G81" s="41">
        <v>190</v>
      </c>
      <c r="H81" s="28">
        <v>7</v>
      </c>
      <c r="I81" s="28">
        <v>96</v>
      </c>
      <c r="J81" s="41">
        <v>345</v>
      </c>
      <c r="K81" s="28">
        <v>57</v>
      </c>
      <c r="L81" s="28">
        <v>83</v>
      </c>
      <c r="M81" s="7">
        <v>94.77</v>
      </c>
      <c r="N81" s="27">
        <v>18.600000000000001</v>
      </c>
      <c r="O81" s="32">
        <v>22724</v>
      </c>
      <c r="P81" s="7">
        <f t="shared" si="17"/>
        <v>0.21506312581628212</v>
      </c>
      <c r="Q81" s="6">
        <v>6664</v>
      </c>
      <c r="R81" s="6">
        <v>3386</v>
      </c>
      <c r="S81" s="6">
        <v>14250</v>
      </c>
      <c r="T81" s="6">
        <v>545</v>
      </c>
      <c r="U81" s="32">
        <v>3307</v>
      </c>
      <c r="V81" s="32">
        <v>1491</v>
      </c>
      <c r="W81" s="75">
        <f t="shared" ref="W81:W91" si="19">SUM(Q81:V81)</f>
        <v>29643</v>
      </c>
      <c r="X81" s="6">
        <v>16</v>
      </c>
      <c r="Y81" s="24">
        <f>16*6</f>
        <v>96</v>
      </c>
      <c r="Z81" s="20">
        <v>7.68</v>
      </c>
      <c r="AA81" s="20">
        <v>7.53</v>
      </c>
      <c r="AB81" s="26">
        <v>1.5940000000000001</v>
      </c>
      <c r="AC81" s="26">
        <v>1.38</v>
      </c>
      <c r="AD81" s="28"/>
      <c r="AE81" s="77"/>
      <c r="AF81" s="28"/>
      <c r="AG81" s="28"/>
      <c r="AH81" s="77"/>
      <c r="AI81" s="28"/>
      <c r="AP81" s="174">
        <f t="shared" si="18"/>
        <v>9560.7999999999993</v>
      </c>
    </row>
    <row r="82" spans="1:42">
      <c r="A82" s="49" t="s">
        <v>42</v>
      </c>
      <c r="B82" s="44">
        <v>120072</v>
      </c>
      <c r="C82" s="44">
        <v>3873</v>
      </c>
      <c r="D82" s="28">
        <v>135</v>
      </c>
      <c r="E82" s="28">
        <v>12</v>
      </c>
      <c r="F82" s="50">
        <v>91</v>
      </c>
      <c r="G82" s="41">
        <v>268</v>
      </c>
      <c r="H82" s="28">
        <v>8</v>
      </c>
      <c r="I82" s="28">
        <v>97</v>
      </c>
      <c r="J82" s="41">
        <v>365</v>
      </c>
      <c r="K82" s="28">
        <v>38</v>
      </c>
      <c r="L82" s="28">
        <v>90</v>
      </c>
      <c r="M82" s="7">
        <v>109.93</v>
      </c>
      <c r="N82" s="27">
        <v>19.899999999999999</v>
      </c>
      <c r="O82" s="32">
        <v>23157</v>
      </c>
      <c r="P82" s="7">
        <f t="shared" si="17"/>
        <v>0.19285928442934239</v>
      </c>
      <c r="Q82" s="6">
        <v>6926</v>
      </c>
      <c r="R82" s="6">
        <v>3749</v>
      </c>
      <c r="S82" s="6">
        <v>14716</v>
      </c>
      <c r="T82" s="6">
        <v>440</v>
      </c>
      <c r="U82" s="32">
        <v>3620</v>
      </c>
      <c r="V82" s="32">
        <v>1390</v>
      </c>
      <c r="W82" s="75">
        <f t="shared" si="19"/>
        <v>30841</v>
      </c>
      <c r="X82" s="6">
        <v>4</v>
      </c>
      <c r="Y82" s="24">
        <v>24</v>
      </c>
      <c r="Z82" s="20">
        <v>7.7</v>
      </c>
      <c r="AA82" s="20">
        <v>7.55</v>
      </c>
      <c r="AB82" s="26">
        <v>1.5760000000000001</v>
      </c>
      <c r="AC82" s="26">
        <v>1.3380000000000001</v>
      </c>
      <c r="AD82" s="28"/>
      <c r="AE82" s="77"/>
      <c r="AF82" s="28"/>
      <c r="AG82" s="28"/>
      <c r="AH82" s="77"/>
      <c r="AI82" s="28"/>
      <c r="AP82" s="174">
        <f t="shared" si="18"/>
        <v>13839.52</v>
      </c>
    </row>
    <row r="83" spans="1:42">
      <c r="A83" s="49" t="s">
        <v>43</v>
      </c>
      <c r="B83" s="44">
        <v>141020</v>
      </c>
      <c r="C83" s="44">
        <v>4701</v>
      </c>
      <c r="D83" s="28">
        <v>169</v>
      </c>
      <c r="E83" s="28">
        <v>8</v>
      </c>
      <c r="F83" s="50">
        <v>95</v>
      </c>
      <c r="G83" s="41">
        <v>243</v>
      </c>
      <c r="H83" s="28">
        <v>7</v>
      </c>
      <c r="I83" s="28">
        <v>97</v>
      </c>
      <c r="J83" s="41">
        <v>436</v>
      </c>
      <c r="K83" s="28">
        <v>36</v>
      </c>
      <c r="L83" s="28">
        <v>92</v>
      </c>
      <c r="M83" s="7">
        <v>89.94</v>
      </c>
      <c r="N83" s="27">
        <v>23.1</v>
      </c>
      <c r="O83" s="32">
        <v>21867</v>
      </c>
      <c r="P83" s="7">
        <f t="shared" si="17"/>
        <v>0.1550631116153737</v>
      </c>
      <c r="Q83" s="6">
        <v>7677</v>
      </c>
      <c r="R83" s="6">
        <v>5168</v>
      </c>
      <c r="S83" s="6">
        <v>14137</v>
      </c>
      <c r="T83" s="6">
        <v>632</v>
      </c>
      <c r="U83" s="32">
        <v>5248</v>
      </c>
      <c r="V83" s="32">
        <v>1569</v>
      </c>
      <c r="W83" s="75">
        <f t="shared" si="19"/>
        <v>34431</v>
      </c>
      <c r="X83" s="6"/>
      <c r="Y83" s="24"/>
      <c r="Z83" s="20">
        <v>7.58</v>
      </c>
      <c r="AA83" s="20">
        <v>7.65</v>
      </c>
      <c r="AB83" s="26">
        <v>1.5169999999999999</v>
      </c>
      <c r="AC83" s="26">
        <v>1.379</v>
      </c>
      <c r="AD83" s="28">
        <v>35</v>
      </c>
      <c r="AE83" s="77">
        <v>4.5</v>
      </c>
      <c r="AF83" s="28">
        <v>87</v>
      </c>
      <c r="AG83" s="28">
        <v>7</v>
      </c>
      <c r="AH83" s="77">
        <v>0.5</v>
      </c>
      <c r="AI83" s="28">
        <v>93</v>
      </c>
      <c r="AJ83" t="s">
        <v>95</v>
      </c>
      <c r="AP83" s="174">
        <f t="shared" si="18"/>
        <v>15231.24</v>
      </c>
    </row>
    <row r="84" spans="1:42">
      <c r="A84" s="49" t="s">
        <v>44</v>
      </c>
      <c r="B84" s="44">
        <v>145823</v>
      </c>
      <c r="C84" s="46">
        <v>4704</v>
      </c>
      <c r="D84" s="28">
        <v>180</v>
      </c>
      <c r="E84" s="28">
        <v>11</v>
      </c>
      <c r="F84" s="50">
        <v>94</v>
      </c>
      <c r="G84" s="41">
        <v>270</v>
      </c>
      <c r="H84" s="28">
        <v>6</v>
      </c>
      <c r="I84" s="28">
        <v>98</v>
      </c>
      <c r="J84" s="41">
        <v>426</v>
      </c>
      <c r="K84" s="28">
        <v>28</v>
      </c>
      <c r="L84" s="28">
        <v>94</v>
      </c>
      <c r="M84" s="7">
        <v>67.16</v>
      </c>
      <c r="N84" s="27">
        <v>23.3</v>
      </c>
      <c r="O84" s="32">
        <v>25685</v>
      </c>
      <c r="P84" s="7">
        <f t="shared" si="17"/>
        <v>0.17613819493495539</v>
      </c>
      <c r="Q84" s="6">
        <v>10145</v>
      </c>
      <c r="R84" s="6">
        <v>4563</v>
      </c>
      <c r="S84" s="6">
        <v>9662</v>
      </c>
      <c r="T84" s="6">
        <v>765</v>
      </c>
      <c r="U84" s="32">
        <v>5364</v>
      </c>
      <c r="V84" s="32">
        <v>2211</v>
      </c>
      <c r="W84" s="75">
        <f t="shared" si="19"/>
        <v>32710</v>
      </c>
      <c r="X84" s="6"/>
      <c r="Y84" s="24"/>
      <c r="Z84" s="20">
        <v>7.25</v>
      </c>
      <c r="AA84" s="20">
        <v>7.15</v>
      </c>
      <c r="AB84" s="26">
        <v>1.8069999999999999</v>
      </c>
      <c r="AC84" s="26">
        <v>1.556</v>
      </c>
      <c r="AD84" s="28">
        <v>35</v>
      </c>
      <c r="AE84" s="77">
        <v>1.7</v>
      </c>
      <c r="AF84" s="28">
        <v>95</v>
      </c>
      <c r="AG84" s="28">
        <v>10</v>
      </c>
      <c r="AH84" s="77">
        <v>0.7</v>
      </c>
      <c r="AI84" s="28">
        <v>93</v>
      </c>
      <c r="AJ84" t="s">
        <v>95</v>
      </c>
      <c r="AP84" s="174">
        <f t="shared" si="18"/>
        <v>16934.400000000001</v>
      </c>
    </row>
    <row r="85" spans="1:42">
      <c r="A85" s="49" t="s">
        <v>45</v>
      </c>
      <c r="B85" s="44">
        <v>131781</v>
      </c>
      <c r="C85" s="46">
        <v>4393</v>
      </c>
      <c r="D85" s="28">
        <v>185</v>
      </c>
      <c r="E85" s="28">
        <v>7</v>
      </c>
      <c r="F85" s="50">
        <v>96</v>
      </c>
      <c r="G85" s="41">
        <v>206</v>
      </c>
      <c r="H85" s="28">
        <v>4</v>
      </c>
      <c r="I85" s="53" t="s">
        <v>67</v>
      </c>
      <c r="J85" s="41">
        <v>361</v>
      </c>
      <c r="K85" s="28">
        <v>21</v>
      </c>
      <c r="L85" s="53" t="s">
        <v>54</v>
      </c>
      <c r="M85" s="7">
        <v>67.391000000000005</v>
      </c>
      <c r="N85" s="27">
        <v>22</v>
      </c>
      <c r="O85" s="32">
        <v>21486</v>
      </c>
      <c r="P85" s="7">
        <f t="shared" si="17"/>
        <v>0.16304323081476085</v>
      </c>
      <c r="Q85" s="6">
        <v>8557</v>
      </c>
      <c r="R85" s="6">
        <v>3960</v>
      </c>
      <c r="S85" s="6">
        <v>10934</v>
      </c>
      <c r="T85" s="6">
        <v>494</v>
      </c>
      <c r="U85" s="32">
        <v>4464</v>
      </c>
      <c r="V85" s="32">
        <v>2321</v>
      </c>
      <c r="W85" s="75">
        <f t="shared" si="19"/>
        <v>30730</v>
      </c>
      <c r="X85" s="6"/>
      <c r="Y85" s="24"/>
      <c r="Z85" s="20">
        <v>7.5</v>
      </c>
      <c r="AA85" s="20">
        <v>7.6</v>
      </c>
      <c r="AB85" s="26">
        <v>1.681</v>
      </c>
      <c r="AC85" s="26">
        <v>1.2090000000000001</v>
      </c>
      <c r="AD85" s="28">
        <v>43</v>
      </c>
      <c r="AE85" s="77"/>
      <c r="AF85" s="28"/>
      <c r="AG85" s="28">
        <v>24</v>
      </c>
      <c r="AH85" s="77">
        <v>2.5</v>
      </c>
      <c r="AI85" s="28">
        <v>89.6</v>
      </c>
      <c r="AJ85" t="s">
        <v>95</v>
      </c>
      <c r="AP85" s="174">
        <f t="shared" si="18"/>
        <v>12066.106666666667</v>
      </c>
    </row>
    <row r="86" spans="1:42">
      <c r="A86" s="49" t="s">
        <v>48</v>
      </c>
      <c r="B86" s="44">
        <v>128326</v>
      </c>
      <c r="C86" s="46">
        <v>4140</v>
      </c>
      <c r="D86" s="28">
        <v>273</v>
      </c>
      <c r="E86" s="28">
        <v>6</v>
      </c>
      <c r="F86" s="50">
        <v>98</v>
      </c>
      <c r="G86" s="41">
        <v>300</v>
      </c>
      <c r="H86" s="28">
        <v>5</v>
      </c>
      <c r="I86" s="53" t="s">
        <v>67</v>
      </c>
      <c r="J86" s="41">
        <v>473</v>
      </c>
      <c r="K86" s="28">
        <v>31</v>
      </c>
      <c r="L86" s="53" t="s">
        <v>54</v>
      </c>
      <c r="M86" s="7">
        <v>69.099999999999994</v>
      </c>
      <c r="N86" s="27">
        <v>19.3</v>
      </c>
      <c r="O86" s="32">
        <v>23235</v>
      </c>
      <c r="P86" s="7">
        <f t="shared" si="17"/>
        <v>0.18106229446877484</v>
      </c>
      <c r="Q86" s="6">
        <v>8789</v>
      </c>
      <c r="R86" s="6">
        <v>4347</v>
      </c>
      <c r="S86" s="6">
        <v>9759</v>
      </c>
      <c r="T86" s="6">
        <v>627</v>
      </c>
      <c r="U86" s="32">
        <v>4740</v>
      </c>
      <c r="V86" s="32">
        <v>2401</v>
      </c>
      <c r="W86" s="75">
        <f t="shared" si="19"/>
        <v>30663</v>
      </c>
      <c r="X86" s="6"/>
      <c r="Y86" s="24"/>
      <c r="Z86" s="20">
        <v>7.8</v>
      </c>
      <c r="AA86" s="20">
        <v>7.6</v>
      </c>
      <c r="AB86" s="26">
        <v>1.587</v>
      </c>
      <c r="AC86" s="26">
        <v>1.4450000000000001</v>
      </c>
      <c r="AD86" s="28">
        <v>29</v>
      </c>
      <c r="AE86" s="77">
        <v>3.8</v>
      </c>
      <c r="AF86" s="28">
        <f t="shared" ref="AF86:AF91" si="20">100-((AE86*100/AD86))</f>
        <v>86.896551724137936</v>
      </c>
      <c r="AG86" s="28">
        <v>7</v>
      </c>
      <c r="AH86" s="77">
        <v>1.2</v>
      </c>
      <c r="AI86" s="28">
        <f t="shared" ref="AI86:AI91" si="21">100-((AH86*100)/AG86)</f>
        <v>82.857142857142861</v>
      </c>
      <c r="AJ86" t="s">
        <v>95</v>
      </c>
      <c r="AP86" s="174">
        <f t="shared" si="18"/>
        <v>16560</v>
      </c>
    </row>
    <row r="87" spans="1:42">
      <c r="A87" s="49" t="s">
        <v>51</v>
      </c>
      <c r="B87" s="44">
        <v>129154</v>
      </c>
      <c r="C87" s="46">
        <v>4166</v>
      </c>
      <c r="D87" s="28">
        <v>170</v>
      </c>
      <c r="E87" s="28">
        <v>9</v>
      </c>
      <c r="F87" s="50">
        <v>95</v>
      </c>
      <c r="G87" s="41">
        <v>243</v>
      </c>
      <c r="H87" s="28">
        <v>7</v>
      </c>
      <c r="I87" s="53" t="s">
        <v>49</v>
      </c>
      <c r="J87" s="41">
        <v>320</v>
      </c>
      <c r="K87" s="28">
        <v>16</v>
      </c>
      <c r="L87" s="53" t="s">
        <v>68</v>
      </c>
      <c r="M87" s="7">
        <v>67.66</v>
      </c>
      <c r="N87" s="27">
        <v>19.3</v>
      </c>
      <c r="O87" s="32">
        <v>24558</v>
      </c>
      <c r="P87" s="7">
        <f t="shared" si="17"/>
        <v>0.19014509809994271</v>
      </c>
      <c r="Q87" s="6">
        <v>8266</v>
      </c>
      <c r="R87" s="6">
        <v>5658</v>
      </c>
      <c r="S87" s="6">
        <v>10142</v>
      </c>
      <c r="T87" s="6">
        <v>516</v>
      </c>
      <c r="U87" s="32">
        <v>4531</v>
      </c>
      <c r="V87" s="32">
        <v>1878</v>
      </c>
      <c r="W87" s="75">
        <f t="shared" si="19"/>
        <v>30991</v>
      </c>
      <c r="X87" s="6"/>
      <c r="Y87" s="24"/>
      <c r="Z87" s="20">
        <v>7.6</v>
      </c>
      <c r="AA87" s="20">
        <v>7.7</v>
      </c>
      <c r="AB87" s="26">
        <v>1.587</v>
      </c>
      <c r="AC87" s="26">
        <v>1.3340000000000001</v>
      </c>
      <c r="AD87" s="28">
        <v>37</v>
      </c>
      <c r="AE87" s="77">
        <v>3.3</v>
      </c>
      <c r="AF87" s="28">
        <f t="shared" si="20"/>
        <v>91.081081081081081</v>
      </c>
      <c r="AG87" s="28">
        <v>7</v>
      </c>
      <c r="AH87" s="77">
        <v>1</v>
      </c>
      <c r="AI87" s="28">
        <f t="shared" si="21"/>
        <v>85.714285714285708</v>
      </c>
      <c r="AJ87" t="s">
        <v>95</v>
      </c>
      <c r="AP87" s="174">
        <f t="shared" si="18"/>
        <v>13497.84</v>
      </c>
    </row>
    <row r="88" spans="1:42">
      <c r="A88" s="49" t="s">
        <v>53</v>
      </c>
      <c r="B88" s="44">
        <v>124282</v>
      </c>
      <c r="C88" s="46">
        <v>4143</v>
      </c>
      <c r="D88" s="28">
        <v>183</v>
      </c>
      <c r="E88" s="28">
        <v>11</v>
      </c>
      <c r="F88" s="50">
        <v>94</v>
      </c>
      <c r="G88" s="41">
        <v>188</v>
      </c>
      <c r="H88" s="28">
        <v>7</v>
      </c>
      <c r="I88" s="53" t="s">
        <v>57</v>
      </c>
      <c r="J88" s="41">
        <v>293</v>
      </c>
      <c r="K88" s="28">
        <v>29</v>
      </c>
      <c r="L88" s="53" t="s">
        <v>47</v>
      </c>
      <c r="M88" s="7">
        <v>85.24</v>
      </c>
      <c r="N88" s="27">
        <v>21</v>
      </c>
      <c r="O88" s="32">
        <v>21693</v>
      </c>
      <c r="P88" s="7">
        <f t="shared" si="17"/>
        <v>0.1745465956453871</v>
      </c>
      <c r="Q88" s="6">
        <v>7479</v>
      </c>
      <c r="R88" s="6">
        <v>6388</v>
      </c>
      <c r="S88" s="6">
        <v>10176</v>
      </c>
      <c r="T88" s="6">
        <v>647</v>
      </c>
      <c r="U88" s="32">
        <v>4582</v>
      </c>
      <c r="V88" s="32">
        <v>1679</v>
      </c>
      <c r="W88" s="75">
        <f t="shared" si="19"/>
        <v>30951</v>
      </c>
      <c r="X88" s="6"/>
      <c r="Y88" s="24"/>
      <c r="Z88" s="20">
        <v>7.7</v>
      </c>
      <c r="AA88" s="20">
        <v>7.7</v>
      </c>
      <c r="AB88" s="26">
        <v>1.7210000000000001</v>
      </c>
      <c r="AC88" s="26">
        <v>1.4079999999999999</v>
      </c>
      <c r="AD88" s="28">
        <v>29</v>
      </c>
      <c r="AE88" s="77">
        <v>3.6</v>
      </c>
      <c r="AF88" s="28">
        <f t="shared" si="20"/>
        <v>87.58620689655173</v>
      </c>
      <c r="AG88" s="28">
        <v>7</v>
      </c>
      <c r="AH88" s="77">
        <v>3.3</v>
      </c>
      <c r="AI88" s="28">
        <f t="shared" si="21"/>
        <v>52.857142857142854</v>
      </c>
      <c r="AJ88" t="s">
        <v>95</v>
      </c>
      <c r="AP88" s="174">
        <f t="shared" si="18"/>
        <v>10385.120000000001</v>
      </c>
    </row>
    <row r="89" spans="1:42">
      <c r="A89" s="49" t="s">
        <v>55</v>
      </c>
      <c r="B89" s="44">
        <v>143392</v>
      </c>
      <c r="C89" s="46">
        <v>4626</v>
      </c>
      <c r="D89" s="28">
        <v>114</v>
      </c>
      <c r="E89" s="28">
        <v>5</v>
      </c>
      <c r="F89" s="50">
        <v>96</v>
      </c>
      <c r="G89" s="41">
        <v>114</v>
      </c>
      <c r="H89" s="28">
        <v>6</v>
      </c>
      <c r="I89" s="53" t="s">
        <v>68</v>
      </c>
      <c r="J89" s="41">
        <v>253</v>
      </c>
      <c r="K89" s="28">
        <v>24</v>
      </c>
      <c r="L89" s="53" t="s">
        <v>58</v>
      </c>
      <c r="M89" s="7">
        <v>44.54</v>
      </c>
      <c r="N89" s="27">
        <v>19.5</v>
      </c>
      <c r="O89" s="32">
        <v>20142</v>
      </c>
      <c r="P89" s="7">
        <f t="shared" si="17"/>
        <v>0.1404680874804731</v>
      </c>
      <c r="Q89" s="6">
        <v>8063</v>
      </c>
      <c r="R89" s="6">
        <v>5459</v>
      </c>
      <c r="S89" s="6">
        <v>11943</v>
      </c>
      <c r="T89" s="6">
        <v>438</v>
      </c>
      <c r="U89" s="32">
        <v>5694</v>
      </c>
      <c r="V89" s="32">
        <v>2110</v>
      </c>
      <c r="W89" s="75">
        <f t="shared" si="19"/>
        <v>33707</v>
      </c>
      <c r="X89" s="6"/>
      <c r="Y89" s="24"/>
      <c r="Z89" s="20">
        <v>7.3</v>
      </c>
      <c r="AA89" s="20">
        <v>7.3</v>
      </c>
      <c r="AB89" s="26">
        <v>1.623</v>
      </c>
      <c r="AC89" s="26">
        <v>1.4590000000000001</v>
      </c>
      <c r="AD89" s="28">
        <v>18</v>
      </c>
      <c r="AE89" s="77">
        <v>3</v>
      </c>
      <c r="AF89" s="28">
        <f t="shared" si="20"/>
        <v>83.333333333333329</v>
      </c>
      <c r="AG89" s="28">
        <v>4</v>
      </c>
      <c r="AH89" s="77">
        <v>1</v>
      </c>
      <c r="AI89" s="28">
        <f t="shared" si="21"/>
        <v>75</v>
      </c>
      <c r="AJ89" t="s">
        <v>95</v>
      </c>
      <c r="AP89" s="174">
        <f t="shared" si="18"/>
        <v>7031.52</v>
      </c>
    </row>
    <row r="90" spans="1:42">
      <c r="A90" s="49" t="s">
        <v>56</v>
      </c>
      <c r="B90" s="44">
        <v>138416</v>
      </c>
      <c r="C90" s="46">
        <v>4614</v>
      </c>
      <c r="D90" s="28">
        <v>110</v>
      </c>
      <c r="E90" s="28">
        <v>9</v>
      </c>
      <c r="F90" s="50">
        <v>92</v>
      </c>
      <c r="G90" s="41">
        <v>156</v>
      </c>
      <c r="H90" s="28">
        <v>7</v>
      </c>
      <c r="I90" s="53" t="s">
        <v>57</v>
      </c>
      <c r="J90" s="41">
        <v>211</v>
      </c>
      <c r="K90" s="28">
        <v>38</v>
      </c>
      <c r="L90" s="53" t="s">
        <v>76</v>
      </c>
      <c r="M90" s="7">
        <v>37.42</v>
      </c>
      <c r="N90" s="27">
        <v>19</v>
      </c>
      <c r="O90" s="32">
        <v>19715</v>
      </c>
      <c r="P90" s="7">
        <f t="shared" si="17"/>
        <v>0.14243295572766154</v>
      </c>
      <c r="Q90" s="6">
        <v>8605</v>
      </c>
      <c r="R90" s="6">
        <v>4694</v>
      </c>
      <c r="S90" s="6">
        <v>11141</v>
      </c>
      <c r="T90" s="6">
        <v>474</v>
      </c>
      <c r="U90" s="32">
        <v>5312</v>
      </c>
      <c r="V90" s="32">
        <v>1714</v>
      </c>
      <c r="W90" s="75">
        <f t="shared" si="19"/>
        <v>31940</v>
      </c>
      <c r="X90" s="6"/>
      <c r="Y90" s="24"/>
      <c r="Z90" s="20">
        <v>7.3</v>
      </c>
      <c r="AA90" s="20">
        <v>7.3</v>
      </c>
      <c r="AB90" s="26">
        <v>1.5569999999999999</v>
      </c>
      <c r="AC90" s="26">
        <v>1.234</v>
      </c>
      <c r="AD90" s="28">
        <v>17</v>
      </c>
      <c r="AE90" s="77">
        <v>1.6</v>
      </c>
      <c r="AF90" s="28">
        <f t="shared" si="20"/>
        <v>90.588235294117652</v>
      </c>
      <c r="AG90" s="28">
        <v>4</v>
      </c>
      <c r="AH90" s="77">
        <v>0.7</v>
      </c>
      <c r="AI90" s="28">
        <f t="shared" si="21"/>
        <v>82.5</v>
      </c>
      <c r="AJ90" t="s">
        <v>95</v>
      </c>
      <c r="AP90" s="174">
        <f t="shared" si="18"/>
        <v>9597.1200000000008</v>
      </c>
    </row>
    <row r="91" spans="1:42" ht="13.5" thickBot="1">
      <c r="A91" s="49" t="s">
        <v>59</v>
      </c>
      <c r="B91" s="45">
        <v>143422</v>
      </c>
      <c r="C91" s="47">
        <v>4627</v>
      </c>
      <c r="D91" s="37">
        <v>180</v>
      </c>
      <c r="E91" s="37">
        <v>12</v>
      </c>
      <c r="F91" s="54">
        <v>93</v>
      </c>
      <c r="G91" s="42">
        <v>185</v>
      </c>
      <c r="H91" s="37">
        <v>5</v>
      </c>
      <c r="I91" s="57" t="s">
        <v>49</v>
      </c>
      <c r="J91" s="42">
        <v>375</v>
      </c>
      <c r="K91" s="37">
        <v>26</v>
      </c>
      <c r="L91" s="57" t="s">
        <v>64</v>
      </c>
      <c r="M91" s="67">
        <v>85.14</v>
      </c>
      <c r="N91" s="68">
        <v>18.7</v>
      </c>
      <c r="O91" s="33">
        <v>21717</v>
      </c>
      <c r="P91" s="7">
        <f t="shared" si="17"/>
        <v>0.15142028419628789</v>
      </c>
      <c r="Q91" s="6">
        <v>8316</v>
      </c>
      <c r="R91" s="6">
        <v>5211</v>
      </c>
      <c r="S91" s="6">
        <v>12601</v>
      </c>
      <c r="T91" s="6">
        <v>488</v>
      </c>
      <c r="U91" s="33">
        <v>5349</v>
      </c>
      <c r="V91" s="33">
        <v>1742</v>
      </c>
      <c r="W91" s="75">
        <f t="shared" si="19"/>
        <v>33707</v>
      </c>
      <c r="X91" s="6"/>
      <c r="Y91" s="25"/>
      <c r="Z91" s="20"/>
      <c r="AA91" s="20"/>
      <c r="AB91" s="26">
        <v>1.36</v>
      </c>
      <c r="AC91" s="26">
        <v>1.1399999999999999</v>
      </c>
      <c r="AD91" s="37">
        <v>19</v>
      </c>
      <c r="AE91" s="78">
        <v>2.5</v>
      </c>
      <c r="AF91" s="28">
        <f t="shared" si="20"/>
        <v>86.84210526315789</v>
      </c>
      <c r="AG91" s="37">
        <v>5</v>
      </c>
      <c r="AH91" s="78">
        <v>0.8</v>
      </c>
      <c r="AI91" s="28">
        <f t="shared" si="21"/>
        <v>84</v>
      </c>
      <c r="AJ91" t="s">
        <v>95</v>
      </c>
      <c r="AP91" s="174">
        <f t="shared" si="18"/>
        <v>11413.266666666668</v>
      </c>
    </row>
    <row r="92" spans="1:42" ht="13.5" thickTop="1">
      <c r="A92" s="61" t="s">
        <v>96</v>
      </c>
      <c r="B92" s="62">
        <f t="shared" ref="B92:Q92" si="22">SUM(B80:B91)</f>
        <v>1589024</v>
      </c>
      <c r="C92" s="62">
        <f t="shared" si="22"/>
        <v>52202</v>
      </c>
      <c r="D92" s="62">
        <f t="shared" si="22"/>
        <v>1992</v>
      </c>
      <c r="E92" s="62">
        <f>SUM(E80:E91)</f>
        <v>134</v>
      </c>
      <c r="F92" s="64">
        <f>SUM(F80:F91)</f>
        <v>1114</v>
      </c>
      <c r="G92" s="62">
        <f>SUM(G80:G91)</f>
        <v>2536</v>
      </c>
      <c r="H92" s="62">
        <f>SUM(H80:H91)</f>
        <v>81</v>
      </c>
      <c r="I92" s="64">
        <f>SUM(I80:I91)</f>
        <v>481</v>
      </c>
      <c r="J92" s="62">
        <f t="shared" si="22"/>
        <v>4198</v>
      </c>
      <c r="K92" s="62">
        <f>SUM(K80:K91)</f>
        <v>382</v>
      </c>
      <c r="L92" s="64">
        <f>SUM(L80:L91)</f>
        <v>448</v>
      </c>
      <c r="M92" s="62">
        <f t="shared" si="22"/>
        <v>866.6909999999998</v>
      </c>
      <c r="N92" s="64">
        <f t="shared" si="22"/>
        <v>243.1</v>
      </c>
      <c r="O92" s="62">
        <f t="shared" si="22"/>
        <v>268616</v>
      </c>
      <c r="P92" s="65">
        <f t="shared" si="22"/>
        <v>2.0466669185744775</v>
      </c>
      <c r="Q92" s="62">
        <f t="shared" si="22"/>
        <v>97055</v>
      </c>
      <c r="R92" s="62">
        <f t="shared" ref="R92:Y92" si="23">SUM(R80:R91)</f>
        <v>56969</v>
      </c>
      <c r="S92" s="62">
        <f t="shared" si="23"/>
        <v>145227</v>
      </c>
      <c r="T92" s="62">
        <f t="shared" si="23"/>
        <v>6458</v>
      </c>
      <c r="U92" s="62">
        <f t="shared" si="23"/>
        <v>57021</v>
      </c>
      <c r="V92" s="62">
        <f t="shared" si="23"/>
        <v>22191</v>
      </c>
      <c r="W92" s="62">
        <f t="shared" si="23"/>
        <v>384921</v>
      </c>
      <c r="X92" s="62">
        <f t="shared" si="23"/>
        <v>29</v>
      </c>
      <c r="Y92" s="62">
        <f t="shared" si="23"/>
        <v>162</v>
      </c>
      <c r="Z92" s="66"/>
      <c r="AA92" s="66"/>
      <c r="AB92" s="66"/>
      <c r="AC92" s="66"/>
      <c r="AD92" s="62">
        <f t="shared" ref="AD92:AI92" si="24">SUM(AD80:AD91)</f>
        <v>262</v>
      </c>
      <c r="AE92" s="79">
        <f t="shared" si="24"/>
        <v>24.000000000000004</v>
      </c>
      <c r="AF92" s="62">
        <f t="shared" si="24"/>
        <v>708.32751359237966</v>
      </c>
      <c r="AG92" s="62">
        <f t="shared" si="24"/>
        <v>75</v>
      </c>
      <c r="AH92" s="81">
        <f t="shared" si="24"/>
        <v>11.7</v>
      </c>
      <c r="AI92" s="62">
        <f t="shared" si="24"/>
        <v>738.52857142857147</v>
      </c>
      <c r="AP92" s="144"/>
    </row>
    <row r="93" spans="1:42" ht="13.5" thickBot="1">
      <c r="A93" s="60" t="s">
        <v>97</v>
      </c>
      <c r="B93" s="8">
        <f>SUM(AVERAGE(B80:B91))</f>
        <v>132418.66666666666</v>
      </c>
      <c r="C93" s="8">
        <f t="shared" ref="C93:P93" si="25">SUM(AVERAGE(C80:C91))</f>
        <v>4350.166666666667</v>
      </c>
      <c r="D93" s="8">
        <f t="shared" si="25"/>
        <v>166</v>
      </c>
      <c r="E93" s="8">
        <f>SUM(AVERAGE(E80:E91))</f>
        <v>11.166666666666666</v>
      </c>
      <c r="F93" s="8">
        <f>SUM(AVERAGE(F80:F91))</f>
        <v>92.833333333333329</v>
      </c>
      <c r="G93" s="8">
        <f>SUM(AVERAGE(G80:G91))</f>
        <v>211.33333333333334</v>
      </c>
      <c r="H93" s="8">
        <f>SUM(AVERAGE(H80:H91))</f>
        <v>6.75</v>
      </c>
      <c r="I93" s="8">
        <f>SUM(AVERAGE(I80:I91))</f>
        <v>96.2</v>
      </c>
      <c r="J93" s="8">
        <f t="shared" si="25"/>
        <v>349.83333333333331</v>
      </c>
      <c r="K93" s="8">
        <f>SUM(AVERAGE(K80:K91))</f>
        <v>31.833333333333332</v>
      </c>
      <c r="L93" s="8">
        <f>SUM(AVERAGE(L80:L91))</f>
        <v>89.6</v>
      </c>
      <c r="M93" s="8">
        <f t="shared" si="25"/>
        <v>72.224249999999984</v>
      </c>
      <c r="N93" s="8">
        <f t="shared" si="25"/>
        <v>20.258333333333333</v>
      </c>
      <c r="O93" s="8">
        <f t="shared" si="25"/>
        <v>22384.666666666668</v>
      </c>
      <c r="P93" s="48">
        <f t="shared" si="25"/>
        <v>0.17055557654787312</v>
      </c>
      <c r="Q93" s="8">
        <f t="shared" ref="Q93:W93" si="26">SUM(AVERAGE(Q80:Q91))</f>
        <v>8087.916666666667</v>
      </c>
      <c r="R93" s="8">
        <f t="shared" si="26"/>
        <v>4747.416666666667</v>
      </c>
      <c r="S93" s="8">
        <f t="shared" si="26"/>
        <v>12102.25</v>
      </c>
      <c r="T93" s="8">
        <f t="shared" si="26"/>
        <v>538.16666666666663</v>
      </c>
      <c r="U93" s="8">
        <f t="shared" si="26"/>
        <v>4751.75</v>
      </c>
      <c r="V93" s="8">
        <f t="shared" si="26"/>
        <v>1849.25</v>
      </c>
      <c r="W93" s="8">
        <f t="shared" si="26"/>
        <v>32076.75</v>
      </c>
      <c r="X93" s="8"/>
      <c r="Y93" s="22"/>
      <c r="Z93" s="21">
        <f t="shared" ref="Z93:AI93" si="27">SUM(AVERAGE(Z80:Z91))</f>
        <v>7.5645454545454536</v>
      </c>
      <c r="AA93" s="21">
        <f t="shared" si="27"/>
        <v>7.5254545454545454</v>
      </c>
      <c r="AB93" s="21">
        <f t="shared" si="27"/>
        <v>1.6203333333333332</v>
      </c>
      <c r="AC93" s="21">
        <f t="shared" si="27"/>
        <v>1.3792499999999999</v>
      </c>
      <c r="AD93" s="8">
        <f t="shared" si="27"/>
        <v>29.111111111111111</v>
      </c>
      <c r="AE93" s="80">
        <f t="shared" si="27"/>
        <v>3.0000000000000004</v>
      </c>
      <c r="AF93" s="8">
        <f t="shared" si="27"/>
        <v>88.540939199047457</v>
      </c>
      <c r="AG93" s="8">
        <f t="shared" si="27"/>
        <v>8.3333333333333339</v>
      </c>
      <c r="AH93" s="82">
        <f t="shared" si="27"/>
        <v>1.2999999999999998</v>
      </c>
      <c r="AI93" s="8">
        <f t="shared" si="27"/>
        <v>82.058730158730157</v>
      </c>
      <c r="AP93" s="178">
        <f>AVERAGE(AP80:AP91)</f>
        <v>12196.736666666666</v>
      </c>
    </row>
    <row r="94" spans="1:42" ht="13.5" thickTop="1"/>
    <row r="95" spans="1:42" ht="13.5" thickBot="1"/>
    <row r="96" spans="1:42" ht="13.5" thickTop="1">
      <c r="A96" s="13" t="s">
        <v>10</v>
      </c>
      <c r="B96" s="14" t="s">
        <v>5</v>
      </c>
      <c r="C96" s="14" t="s">
        <v>5</v>
      </c>
      <c r="D96" s="14" t="s">
        <v>11</v>
      </c>
      <c r="E96" s="14" t="s">
        <v>12</v>
      </c>
      <c r="F96" s="14" t="s">
        <v>3</v>
      </c>
      <c r="G96" s="14" t="s">
        <v>13</v>
      </c>
      <c r="H96" s="14" t="s">
        <v>14</v>
      </c>
      <c r="I96" s="14" t="s">
        <v>15</v>
      </c>
      <c r="J96" s="14" t="s">
        <v>16</v>
      </c>
      <c r="K96" s="14" t="s">
        <v>17</v>
      </c>
      <c r="L96" s="14" t="s">
        <v>9</v>
      </c>
      <c r="M96" s="14" t="s">
        <v>18</v>
      </c>
      <c r="N96" s="15" t="s">
        <v>19</v>
      </c>
      <c r="O96" s="15" t="s">
        <v>20</v>
      </c>
      <c r="P96" s="15" t="s">
        <v>21</v>
      </c>
      <c r="Q96" s="15" t="s">
        <v>81</v>
      </c>
      <c r="R96" s="15" t="s">
        <v>82</v>
      </c>
      <c r="S96" s="15" t="s">
        <v>83</v>
      </c>
      <c r="T96" s="15" t="s">
        <v>84</v>
      </c>
      <c r="U96" s="15" t="s">
        <v>85</v>
      </c>
      <c r="V96" s="15" t="s">
        <v>86</v>
      </c>
      <c r="W96" s="74" t="s">
        <v>87</v>
      </c>
      <c r="X96" s="183" t="s">
        <v>22</v>
      </c>
      <c r="Y96" s="184"/>
      <c r="Z96" s="14" t="s">
        <v>23</v>
      </c>
      <c r="AA96" s="14" t="s">
        <v>24</v>
      </c>
      <c r="AB96" s="14" t="s">
        <v>25</v>
      </c>
      <c r="AC96" s="14" t="s">
        <v>26</v>
      </c>
      <c r="AD96" s="14" t="s">
        <v>88</v>
      </c>
      <c r="AE96" s="14" t="s">
        <v>89</v>
      </c>
      <c r="AF96" s="14" t="s">
        <v>90</v>
      </c>
      <c r="AG96" s="14" t="s">
        <v>91</v>
      </c>
      <c r="AH96" s="14" t="s">
        <v>92</v>
      </c>
      <c r="AI96" s="14" t="s">
        <v>93</v>
      </c>
      <c r="AP96" s="164" t="s">
        <v>27</v>
      </c>
    </row>
    <row r="97" spans="1:42" ht="14.25" thickBot="1">
      <c r="A97" s="16" t="s">
        <v>98</v>
      </c>
      <c r="B97" s="17" t="s">
        <v>29</v>
      </c>
      <c r="C97" s="18" t="s">
        <v>30</v>
      </c>
      <c r="D97" s="17" t="s">
        <v>31</v>
      </c>
      <c r="E97" s="17" t="s">
        <v>31</v>
      </c>
      <c r="F97" s="19" t="s">
        <v>32</v>
      </c>
      <c r="G97" s="17" t="s">
        <v>31</v>
      </c>
      <c r="H97" s="17" t="s">
        <v>31</v>
      </c>
      <c r="I97" s="19" t="s">
        <v>32</v>
      </c>
      <c r="J97" s="17" t="s">
        <v>31</v>
      </c>
      <c r="K97" s="17" t="s">
        <v>31</v>
      </c>
      <c r="L97" s="19" t="s">
        <v>32</v>
      </c>
      <c r="M97" s="17" t="s">
        <v>33</v>
      </c>
      <c r="N97" s="19" t="s">
        <v>34</v>
      </c>
      <c r="O97" s="19" t="s">
        <v>35</v>
      </c>
      <c r="P97" s="18" t="s">
        <v>36</v>
      </c>
      <c r="Q97" s="19" t="s">
        <v>35</v>
      </c>
      <c r="R97" s="19" t="s">
        <v>35</v>
      </c>
      <c r="S97" s="19" t="s">
        <v>35</v>
      </c>
      <c r="T97" s="19" t="s">
        <v>35</v>
      </c>
      <c r="U97" s="19" t="s">
        <v>35</v>
      </c>
      <c r="V97" s="19" t="s">
        <v>35</v>
      </c>
      <c r="W97" s="19" t="s">
        <v>35</v>
      </c>
      <c r="X97" s="17" t="s">
        <v>37</v>
      </c>
      <c r="Y97" s="17" t="s">
        <v>38</v>
      </c>
      <c r="Z97" s="17"/>
      <c r="AA97" s="17"/>
      <c r="AB97" s="17"/>
      <c r="AC97" s="17"/>
      <c r="AD97" s="17" t="s">
        <v>31</v>
      </c>
      <c r="AE97" s="17" t="s">
        <v>31</v>
      </c>
      <c r="AF97" s="19" t="s">
        <v>32</v>
      </c>
      <c r="AG97" s="17" t="s">
        <v>31</v>
      </c>
      <c r="AH97" s="17" t="s">
        <v>31</v>
      </c>
      <c r="AI97" s="19" t="s">
        <v>32</v>
      </c>
      <c r="AP97" s="171" t="s">
        <v>39</v>
      </c>
    </row>
    <row r="98" spans="1:42" ht="13.5" thickTop="1">
      <c r="A98" s="49" t="s">
        <v>40</v>
      </c>
      <c r="B98" s="43">
        <v>164576</v>
      </c>
      <c r="C98" s="43">
        <v>5309</v>
      </c>
      <c r="D98" s="34">
        <v>95</v>
      </c>
      <c r="E98" s="34">
        <v>7</v>
      </c>
      <c r="F98" s="58">
        <v>99</v>
      </c>
      <c r="G98" s="40">
        <v>145</v>
      </c>
      <c r="H98" s="34">
        <v>4</v>
      </c>
      <c r="I98" s="34">
        <v>97</v>
      </c>
      <c r="J98" s="40">
        <v>248</v>
      </c>
      <c r="K98" s="34">
        <v>31</v>
      </c>
      <c r="L98" s="34">
        <v>88</v>
      </c>
      <c r="M98" s="35">
        <v>130.24</v>
      </c>
      <c r="N98" s="36">
        <v>15.8</v>
      </c>
      <c r="O98" s="31">
        <v>21839</v>
      </c>
      <c r="P98" s="7">
        <f t="shared" ref="P98:P109" si="28">O98/B98</f>
        <v>0.1326985708730313</v>
      </c>
      <c r="Q98" s="6">
        <v>8971</v>
      </c>
      <c r="R98" s="6">
        <v>7279</v>
      </c>
      <c r="S98" s="6">
        <v>16152</v>
      </c>
      <c r="T98" s="6">
        <v>559</v>
      </c>
      <c r="U98" s="31">
        <v>5959</v>
      </c>
      <c r="V98" s="31">
        <v>2475</v>
      </c>
      <c r="W98" s="75">
        <f>SUM(Q98:V98)</f>
        <v>41395</v>
      </c>
      <c r="X98" s="6"/>
      <c r="Y98" s="23"/>
      <c r="Z98" s="20"/>
      <c r="AA98" s="20"/>
      <c r="AB98" s="26">
        <v>1.4330000000000001</v>
      </c>
      <c r="AC98" s="26">
        <v>1.2270000000000001</v>
      </c>
      <c r="AD98" s="34">
        <v>16</v>
      </c>
      <c r="AE98" s="76">
        <v>3.7</v>
      </c>
      <c r="AF98" s="34">
        <f t="shared" ref="AF98:AF109" si="29">100-((AE98*100/AD98))</f>
        <v>76.875</v>
      </c>
      <c r="AG98" s="34">
        <v>3</v>
      </c>
      <c r="AH98" s="76">
        <v>0.8</v>
      </c>
      <c r="AI98" s="34">
        <f t="shared" ref="AI98:AI109" si="30">100-((AH98*100/AG98))</f>
        <v>73.333333333333329</v>
      </c>
      <c r="AP98" s="174">
        <f t="shared" ref="AP98:AP109" si="31">(0.8*C98*G98)/60</f>
        <v>10264.066666666668</v>
      </c>
    </row>
    <row r="99" spans="1:42">
      <c r="A99" s="49" t="s">
        <v>41</v>
      </c>
      <c r="B99" s="44">
        <v>131668</v>
      </c>
      <c r="C99" s="44">
        <v>4702</v>
      </c>
      <c r="D99" s="28">
        <v>264</v>
      </c>
      <c r="E99" s="28">
        <v>11</v>
      </c>
      <c r="F99" s="50">
        <v>96</v>
      </c>
      <c r="G99" s="41">
        <v>155</v>
      </c>
      <c r="H99" s="28">
        <v>7</v>
      </c>
      <c r="I99" s="28">
        <v>95</v>
      </c>
      <c r="J99" s="41">
        <v>409</v>
      </c>
      <c r="K99" s="28">
        <v>46</v>
      </c>
      <c r="L99" s="28">
        <v>89</v>
      </c>
      <c r="M99" s="7">
        <v>69.900000000000006</v>
      </c>
      <c r="N99" s="27">
        <v>16.100000000000001</v>
      </c>
      <c r="O99" s="32">
        <v>19521</v>
      </c>
      <c r="P99" s="7">
        <f t="shared" si="28"/>
        <v>0.14825925813409485</v>
      </c>
      <c r="Q99" s="6">
        <v>6776</v>
      </c>
      <c r="R99" s="6">
        <v>5310</v>
      </c>
      <c r="S99" s="6">
        <v>11729</v>
      </c>
      <c r="T99" s="6">
        <v>308</v>
      </c>
      <c r="U99" s="32">
        <v>4763</v>
      </c>
      <c r="V99" s="32">
        <v>1821</v>
      </c>
      <c r="W99" s="75">
        <f t="shared" ref="W99:W109" si="32">SUM(Q99:V99)</f>
        <v>30707</v>
      </c>
      <c r="X99" s="6"/>
      <c r="Y99" s="24"/>
      <c r="Z99" s="20"/>
      <c r="AA99" s="20"/>
      <c r="AB99" s="26">
        <v>1.3839999999999999</v>
      </c>
      <c r="AC99" s="26">
        <v>1.2150000000000001</v>
      </c>
      <c r="AD99" s="28">
        <v>19</v>
      </c>
      <c r="AE99" s="77">
        <v>2.5</v>
      </c>
      <c r="AF99" s="28">
        <f t="shared" si="29"/>
        <v>86.84210526315789</v>
      </c>
      <c r="AG99" s="28">
        <v>6</v>
      </c>
      <c r="AH99" s="77">
        <v>1.4</v>
      </c>
      <c r="AI99" s="83">
        <f t="shared" si="30"/>
        <v>76.666666666666671</v>
      </c>
      <c r="AP99" s="174">
        <f t="shared" si="31"/>
        <v>9717.4666666666672</v>
      </c>
    </row>
    <row r="100" spans="1:42">
      <c r="A100" s="49" t="s">
        <v>42</v>
      </c>
      <c r="B100" s="44">
        <v>139806</v>
      </c>
      <c r="C100" s="44">
        <v>4510</v>
      </c>
      <c r="D100" s="28">
        <v>179</v>
      </c>
      <c r="E100" s="28">
        <v>11</v>
      </c>
      <c r="F100" s="50">
        <v>94</v>
      </c>
      <c r="G100" s="41">
        <v>188</v>
      </c>
      <c r="H100" s="28">
        <v>5</v>
      </c>
      <c r="I100" s="28">
        <v>97</v>
      </c>
      <c r="J100" s="41">
        <v>298</v>
      </c>
      <c r="K100" s="28">
        <v>38</v>
      </c>
      <c r="L100" s="28">
        <v>87</v>
      </c>
      <c r="M100" s="7">
        <v>82.98</v>
      </c>
      <c r="N100" s="27">
        <v>19.7</v>
      </c>
      <c r="O100" s="32">
        <v>22716</v>
      </c>
      <c r="P100" s="7">
        <f t="shared" si="28"/>
        <v>0.16248229689712887</v>
      </c>
      <c r="Q100" s="6">
        <v>7763</v>
      </c>
      <c r="R100" s="6">
        <v>4966</v>
      </c>
      <c r="S100" s="6">
        <v>11647</v>
      </c>
      <c r="T100" s="6">
        <v>323</v>
      </c>
      <c r="U100" s="32">
        <v>4387</v>
      </c>
      <c r="V100" s="32">
        <v>1791</v>
      </c>
      <c r="W100" s="75">
        <f t="shared" si="32"/>
        <v>30877</v>
      </c>
      <c r="X100" s="6"/>
      <c r="Y100" s="24"/>
      <c r="Z100" s="20">
        <v>7.5</v>
      </c>
      <c r="AA100" s="20">
        <v>7.4</v>
      </c>
      <c r="AB100" s="26">
        <v>1.321</v>
      </c>
      <c r="AC100" s="26">
        <v>1.2050000000000001</v>
      </c>
      <c r="AD100" s="28">
        <v>21</v>
      </c>
      <c r="AE100" s="77">
        <v>2</v>
      </c>
      <c r="AF100" s="28">
        <f t="shared" si="29"/>
        <v>90.476190476190482</v>
      </c>
      <c r="AG100" s="28">
        <v>5</v>
      </c>
      <c r="AH100" s="77">
        <v>1</v>
      </c>
      <c r="AI100" s="28">
        <f t="shared" si="30"/>
        <v>80</v>
      </c>
      <c r="AP100" s="174">
        <f t="shared" si="31"/>
        <v>11305.066666666668</v>
      </c>
    </row>
    <row r="101" spans="1:42">
      <c r="A101" s="49" t="s">
        <v>43</v>
      </c>
      <c r="B101" s="44">
        <v>136062</v>
      </c>
      <c r="C101" s="44">
        <v>4510</v>
      </c>
      <c r="D101" s="28">
        <v>342</v>
      </c>
      <c r="E101" s="28">
        <v>13</v>
      </c>
      <c r="F101" s="50">
        <v>96</v>
      </c>
      <c r="G101" s="41">
        <v>223</v>
      </c>
      <c r="H101" s="28">
        <v>7</v>
      </c>
      <c r="I101" s="28">
        <v>97</v>
      </c>
      <c r="J101" s="41">
        <v>553</v>
      </c>
      <c r="K101" s="28">
        <v>37</v>
      </c>
      <c r="L101" s="28">
        <v>93</v>
      </c>
      <c r="M101" s="7">
        <v>116.98</v>
      </c>
      <c r="N101" s="27">
        <v>19.600000000000001</v>
      </c>
      <c r="O101" s="32">
        <v>24419</v>
      </c>
      <c r="P101" s="7">
        <f t="shared" si="28"/>
        <v>0.17946965354029781</v>
      </c>
      <c r="Q101" s="6">
        <v>6349</v>
      </c>
      <c r="R101" s="6">
        <v>5098</v>
      </c>
      <c r="S101" s="6">
        <v>11732</v>
      </c>
      <c r="T101" s="6">
        <v>339</v>
      </c>
      <c r="U101" s="32">
        <v>5419</v>
      </c>
      <c r="V101" s="32">
        <v>1777</v>
      </c>
      <c r="W101" s="75">
        <f t="shared" si="32"/>
        <v>30714</v>
      </c>
      <c r="X101" s="6"/>
      <c r="Y101" s="24"/>
      <c r="Z101" s="20">
        <v>7.3</v>
      </c>
      <c r="AA101" s="20">
        <v>7.3</v>
      </c>
      <c r="AB101" s="26">
        <v>1.2809999999999999</v>
      </c>
      <c r="AC101" s="26">
        <v>1.2669999999999999</v>
      </c>
      <c r="AD101" s="28">
        <v>25</v>
      </c>
      <c r="AE101" s="77">
        <v>2.4</v>
      </c>
      <c r="AF101" s="28">
        <f t="shared" si="29"/>
        <v>90.4</v>
      </c>
      <c r="AG101" s="28">
        <v>8</v>
      </c>
      <c r="AH101" s="77">
        <v>1.1000000000000001</v>
      </c>
      <c r="AI101" s="28">
        <f t="shared" si="30"/>
        <v>86.25</v>
      </c>
      <c r="AP101" s="174">
        <f t="shared" si="31"/>
        <v>13409.733333333334</v>
      </c>
    </row>
    <row r="102" spans="1:42">
      <c r="A102" s="49" t="s">
        <v>44</v>
      </c>
      <c r="B102" s="44">
        <v>172036</v>
      </c>
      <c r="C102" s="46">
        <v>5550</v>
      </c>
      <c r="D102" s="28">
        <v>198</v>
      </c>
      <c r="E102" s="28">
        <v>16</v>
      </c>
      <c r="F102" s="50">
        <v>92</v>
      </c>
      <c r="G102" s="41">
        <v>208</v>
      </c>
      <c r="H102" s="28">
        <v>7</v>
      </c>
      <c r="I102" s="28">
        <v>97</v>
      </c>
      <c r="J102" s="41">
        <v>330</v>
      </c>
      <c r="K102" s="28">
        <v>54</v>
      </c>
      <c r="L102" s="28">
        <v>84</v>
      </c>
      <c r="M102" s="7">
        <v>77.72</v>
      </c>
      <c r="N102" s="27">
        <v>21</v>
      </c>
      <c r="O102" s="32">
        <v>25912</v>
      </c>
      <c r="P102" s="7">
        <f t="shared" si="28"/>
        <v>0.15061963775023832</v>
      </c>
      <c r="Q102" s="6">
        <v>8807</v>
      </c>
      <c r="R102" s="6">
        <v>7237</v>
      </c>
      <c r="S102" s="6">
        <v>15534</v>
      </c>
      <c r="T102" s="6">
        <v>469</v>
      </c>
      <c r="U102" s="32">
        <v>5586</v>
      </c>
      <c r="V102" s="32">
        <v>2283</v>
      </c>
      <c r="W102" s="75">
        <f t="shared" si="32"/>
        <v>39916</v>
      </c>
      <c r="X102" s="6"/>
      <c r="Y102" s="24"/>
      <c r="Z102" s="20">
        <v>7.4</v>
      </c>
      <c r="AA102" s="20">
        <v>7.3</v>
      </c>
      <c r="AB102" s="26">
        <v>1.357</v>
      </c>
      <c r="AC102" s="26">
        <v>1.3069999999999999</v>
      </c>
      <c r="AD102" s="28">
        <v>14</v>
      </c>
      <c r="AE102" s="77">
        <v>3.6</v>
      </c>
      <c r="AF102" s="28">
        <f t="shared" si="29"/>
        <v>74.285714285714278</v>
      </c>
      <c r="AG102" s="28">
        <v>4</v>
      </c>
      <c r="AH102" s="77">
        <v>1.2</v>
      </c>
      <c r="AI102" s="28">
        <f t="shared" si="30"/>
        <v>70</v>
      </c>
      <c r="AP102" s="174">
        <f t="shared" si="31"/>
        <v>15392</v>
      </c>
    </row>
    <row r="103" spans="1:42">
      <c r="A103" s="49" t="s">
        <v>45</v>
      </c>
      <c r="B103" s="44">
        <v>160649</v>
      </c>
      <c r="C103" s="46">
        <v>5355</v>
      </c>
      <c r="D103" s="28">
        <v>271</v>
      </c>
      <c r="E103" s="28">
        <v>9</v>
      </c>
      <c r="F103" s="50">
        <v>97</v>
      </c>
      <c r="G103" s="41">
        <v>258</v>
      </c>
      <c r="H103" s="28">
        <v>5</v>
      </c>
      <c r="I103" s="53" t="s">
        <v>67</v>
      </c>
      <c r="J103" s="41">
        <v>457</v>
      </c>
      <c r="K103" s="28">
        <v>44</v>
      </c>
      <c r="L103" s="53" t="s">
        <v>47</v>
      </c>
      <c r="M103" s="7">
        <v>82.02</v>
      </c>
      <c r="N103" s="27">
        <v>21.1</v>
      </c>
      <c r="O103" s="32">
        <v>23686</v>
      </c>
      <c r="P103" s="7">
        <f t="shared" si="28"/>
        <v>0.14743944873606435</v>
      </c>
      <c r="Q103" s="6">
        <v>6948</v>
      </c>
      <c r="R103" s="6">
        <v>6866</v>
      </c>
      <c r="S103" s="6">
        <v>15034</v>
      </c>
      <c r="T103" s="6">
        <v>148</v>
      </c>
      <c r="U103" s="32">
        <v>5330</v>
      </c>
      <c r="V103" s="32">
        <v>2396</v>
      </c>
      <c r="W103" s="75">
        <f t="shared" si="32"/>
        <v>36722</v>
      </c>
      <c r="X103" s="6"/>
      <c r="Y103" s="24"/>
      <c r="Z103" s="20">
        <v>7.3</v>
      </c>
      <c r="AA103" s="20">
        <v>7.2</v>
      </c>
      <c r="AB103" s="26">
        <v>1.292</v>
      </c>
      <c r="AC103" s="26">
        <v>1.0589999999999999</v>
      </c>
      <c r="AD103" s="28">
        <v>22</v>
      </c>
      <c r="AE103" s="77">
        <v>4</v>
      </c>
      <c r="AF103" s="28">
        <f t="shared" si="29"/>
        <v>81.818181818181813</v>
      </c>
      <c r="AG103" s="28">
        <v>6</v>
      </c>
      <c r="AH103" s="77">
        <v>1.3</v>
      </c>
      <c r="AI103" s="28">
        <f t="shared" si="30"/>
        <v>78.333333333333329</v>
      </c>
      <c r="AP103" s="174">
        <f t="shared" si="31"/>
        <v>18421.2</v>
      </c>
    </row>
    <row r="104" spans="1:42">
      <c r="A104" s="49" t="s">
        <v>48</v>
      </c>
      <c r="B104" s="44">
        <v>161311</v>
      </c>
      <c r="C104" s="46">
        <v>5204</v>
      </c>
      <c r="D104" s="28">
        <v>136</v>
      </c>
      <c r="E104" s="28">
        <v>7</v>
      </c>
      <c r="F104" s="50">
        <v>97</v>
      </c>
      <c r="G104" s="41">
        <v>153</v>
      </c>
      <c r="H104" s="28">
        <v>5</v>
      </c>
      <c r="I104" s="53" t="s">
        <v>49</v>
      </c>
      <c r="J104" s="41">
        <v>275</v>
      </c>
      <c r="K104" s="28">
        <v>23</v>
      </c>
      <c r="L104" s="53" t="s">
        <v>66</v>
      </c>
      <c r="M104" s="7">
        <v>41.08</v>
      </c>
      <c r="N104" s="27">
        <v>20.100000000000001</v>
      </c>
      <c r="O104" s="32">
        <v>23012</v>
      </c>
      <c r="P104" s="7">
        <f t="shared" si="28"/>
        <v>0.14265611148650742</v>
      </c>
      <c r="Q104" s="6">
        <v>7437</v>
      </c>
      <c r="R104" s="6">
        <v>5803</v>
      </c>
      <c r="S104" s="6">
        <v>14050</v>
      </c>
      <c r="T104" s="6">
        <v>342</v>
      </c>
      <c r="U104" s="32">
        <v>5182</v>
      </c>
      <c r="V104" s="32">
        <v>2618</v>
      </c>
      <c r="W104" s="75">
        <f t="shared" si="32"/>
        <v>35432</v>
      </c>
      <c r="X104" s="6"/>
      <c r="Y104" s="24"/>
      <c r="Z104" s="20">
        <v>7.4</v>
      </c>
      <c r="AA104" s="20">
        <v>7.3</v>
      </c>
      <c r="AB104" s="26">
        <v>1.3260000000000001</v>
      </c>
      <c r="AC104" s="26">
        <v>1.141</v>
      </c>
      <c r="AD104" s="28">
        <v>19</v>
      </c>
      <c r="AE104" s="77">
        <v>6.2</v>
      </c>
      <c r="AF104" s="28">
        <f t="shared" si="29"/>
        <v>67.368421052631589</v>
      </c>
      <c r="AG104" s="28">
        <v>5</v>
      </c>
      <c r="AH104" s="77">
        <v>1.3</v>
      </c>
      <c r="AI104" s="28">
        <f t="shared" si="30"/>
        <v>74</v>
      </c>
      <c r="AP104" s="174">
        <f t="shared" si="31"/>
        <v>10616.16</v>
      </c>
    </row>
    <row r="105" spans="1:42">
      <c r="A105" s="49" t="s">
        <v>51</v>
      </c>
      <c r="B105" s="44">
        <v>165597</v>
      </c>
      <c r="C105" s="46">
        <v>5342</v>
      </c>
      <c r="D105" s="28">
        <v>129</v>
      </c>
      <c r="E105" s="28">
        <v>8</v>
      </c>
      <c r="F105" s="50">
        <v>94</v>
      </c>
      <c r="G105" s="41">
        <v>140</v>
      </c>
      <c r="H105" s="28">
        <v>6</v>
      </c>
      <c r="I105" s="53" t="s">
        <v>57</v>
      </c>
      <c r="J105" s="41">
        <v>328</v>
      </c>
      <c r="K105" s="28">
        <v>26</v>
      </c>
      <c r="L105" s="53" t="s">
        <v>66</v>
      </c>
      <c r="M105" s="7">
        <v>111.2</v>
      </c>
      <c r="N105" s="27">
        <v>21.5</v>
      </c>
      <c r="O105" s="32">
        <v>22507</v>
      </c>
      <c r="P105" s="7">
        <f t="shared" si="28"/>
        <v>0.1359142979643351</v>
      </c>
      <c r="Q105" s="6">
        <v>7685</v>
      </c>
      <c r="R105" s="6">
        <v>6710</v>
      </c>
      <c r="S105" s="6">
        <v>15193</v>
      </c>
      <c r="T105" s="6">
        <v>411</v>
      </c>
      <c r="U105" s="32">
        <v>5140</v>
      </c>
      <c r="V105" s="32">
        <v>2810</v>
      </c>
      <c r="W105" s="75">
        <f t="shared" si="32"/>
        <v>37949</v>
      </c>
      <c r="X105" s="6"/>
      <c r="Y105" s="24"/>
      <c r="Z105" s="20">
        <v>7.4</v>
      </c>
      <c r="AA105" s="20">
        <v>7.5</v>
      </c>
      <c r="AB105" s="26">
        <v>1.3220000000000001</v>
      </c>
      <c r="AC105" s="26">
        <v>1.256</v>
      </c>
      <c r="AD105" s="28">
        <v>17</v>
      </c>
      <c r="AE105" s="77">
        <v>11.4</v>
      </c>
      <c r="AF105" s="28">
        <f t="shared" si="29"/>
        <v>32.941176470588232</v>
      </c>
      <c r="AG105" s="28">
        <v>5</v>
      </c>
      <c r="AH105" s="77">
        <v>1.3</v>
      </c>
      <c r="AI105" s="28">
        <f t="shared" si="30"/>
        <v>74</v>
      </c>
      <c r="AP105" s="174">
        <f t="shared" si="31"/>
        <v>9971.7333333333336</v>
      </c>
    </row>
    <row r="106" spans="1:42">
      <c r="A106" s="49" t="s">
        <v>53</v>
      </c>
      <c r="B106" s="44">
        <v>158491</v>
      </c>
      <c r="C106" s="46">
        <v>5283</v>
      </c>
      <c r="D106" s="28">
        <v>160</v>
      </c>
      <c r="E106" s="28">
        <v>5</v>
      </c>
      <c r="F106" s="50">
        <v>97</v>
      </c>
      <c r="G106" s="41">
        <v>118</v>
      </c>
      <c r="H106" s="28">
        <v>5</v>
      </c>
      <c r="I106" s="53" t="s">
        <v>57</v>
      </c>
      <c r="J106" s="41">
        <v>234</v>
      </c>
      <c r="K106" s="28">
        <v>34</v>
      </c>
      <c r="L106" s="53" t="s">
        <v>99</v>
      </c>
      <c r="M106" s="7">
        <v>80.92</v>
      </c>
      <c r="N106" s="27">
        <v>21.4</v>
      </c>
      <c r="O106" s="32">
        <v>21235</v>
      </c>
      <c r="P106" s="7">
        <f t="shared" si="28"/>
        <v>0.13398237123874543</v>
      </c>
      <c r="Q106" s="6">
        <v>8506</v>
      </c>
      <c r="R106" s="6">
        <v>6823</v>
      </c>
      <c r="S106" s="6">
        <v>14584</v>
      </c>
      <c r="T106" s="6">
        <v>495</v>
      </c>
      <c r="U106" s="32">
        <v>4880</v>
      </c>
      <c r="V106" s="32">
        <v>2487</v>
      </c>
      <c r="W106" s="75">
        <f t="shared" si="32"/>
        <v>37775</v>
      </c>
      <c r="X106" s="6"/>
      <c r="Y106" s="24"/>
      <c r="Z106" s="20">
        <v>7.5</v>
      </c>
      <c r="AA106" s="20">
        <v>7.4</v>
      </c>
      <c r="AB106" s="26">
        <v>1.2410000000000001</v>
      </c>
      <c r="AC106" s="26">
        <v>1.165</v>
      </c>
      <c r="AD106" s="28">
        <v>13</v>
      </c>
      <c r="AE106" s="77">
        <v>6.6</v>
      </c>
      <c r="AF106" s="28">
        <f t="shared" si="29"/>
        <v>49.230769230769234</v>
      </c>
      <c r="AG106" s="28">
        <v>4</v>
      </c>
      <c r="AH106" s="77">
        <v>0.8</v>
      </c>
      <c r="AI106" s="28">
        <f t="shared" si="30"/>
        <v>80</v>
      </c>
      <c r="AP106" s="174">
        <f t="shared" si="31"/>
        <v>8311.9200000000019</v>
      </c>
    </row>
    <row r="107" spans="1:42">
      <c r="A107" s="49" t="s">
        <v>55</v>
      </c>
      <c r="B107" s="44">
        <v>185935</v>
      </c>
      <c r="C107" s="46">
        <v>5998</v>
      </c>
      <c r="D107" s="28">
        <v>58</v>
      </c>
      <c r="E107" s="28">
        <v>5</v>
      </c>
      <c r="F107" s="50">
        <v>92</v>
      </c>
      <c r="G107" s="41">
        <v>84</v>
      </c>
      <c r="H107" s="28">
        <v>3</v>
      </c>
      <c r="I107" s="53" t="s">
        <v>57</v>
      </c>
      <c r="J107" s="41">
        <v>154</v>
      </c>
      <c r="K107" s="28">
        <v>30</v>
      </c>
      <c r="L107" s="53" t="s">
        <v>100</v>
      </c>
      <c r="M107" s="7">
        <v>103.36</v>
      </c>
      <c r="N107" s="27">
        <v>21.3</v>
      </c>
      <c r="O107" s="32">
        <v>19845</v>
      </c>
      <c r="P107" s="7">
        <f t="shared" si="28"/>
        <v>0.10673084680130153</v>
      </c>
      <c r="Q107" s="6">
        <v>12114</v>
      </c>
      <c r="R107" s="6">
        <v>8971</v>
      </c>
      <c r="S107" s="6">
        <v>18355</v>
      </c>
      <c r="T107" s="6">
        <v>896</v>
      </c>
      <c r="U107" s="32">
        <v>5517</v>
      </c>
      <c r="V107" s="32">
        <v>3227</v>
      </c>
      <c r="W107" s="75">
        <f t="shared" si="32"/>
        <v>49080</v>
      </c>
      <c r="X107" s="6"/>
      <c r="Y107" s="24"/>
      <c r="Z107" s="20">
        <v>7.7</v>
      </c>
      <c r="AA107" s="20">
        <v>7.6</v>
      </c>
      <c r="AB107" s="26">
        <v>1.1870000000000001</v>
      </c>
      <c r="AC107" s="26">
        <v>1.137</v>
      </c>
      <c r="AD107" s="28">
        <v>7</v>
      </c>
      <c r="AE107" s="77">
        <v>4.7</v>
      </c>
      <c r="AF107" s="28">
        <f t="shared" si="29"/>
        <v>32.857142857142861</v>
      </c>
      <c r="AG107" s="28">
        <v>2</v>
      </c>
      <c r="AH107" s="77">
        <v>0.6</v>
      </c>
      <c r="AI107" s="28">
        <f t="shared" si="30"/>
        <v>70</v>
      </c>
      <c r="AP107" s="174">
        <f t="shared" si="31"/>
        <v>6717.76</v>
      </c>
    </row>
    <row r="108" spans="1:42">
      <c r="A108" s="49" t="s">
        <v>56</v>
      </c>
      <c r="B108" s="44">
        <v>141393</v>
      </c>
      <c r="C108" s="46">
        <v>4713</v>
      </c>
      <c r="D108" s="28">
        <v>125</v>
      </c>
      <c r="E108" s="28">
        <v>3</v>
      </c>
      <c r="F108" s="50">
        <v>98</v>
      </c>
      <c r="G108" s="41">
        <v>140</v>
      </c>
      <c r="H108" s="28">
        <v>4</v>
      </c>
      <c r="I108" s="53" t="s">
        <v>49</v>
      </c>
      <c r="J108" s="41">
        <v>234</v>
      </c>
      <c r="K108" s="28">
        <v>35</v>
      </c>
      <c r="L108" s="53" t="s">
        <v>101</v>
      </c>
      <c r="M108" s="7">
        <v>63.02</v>
      </c>
      <c r="N108" s="27">
        <v>20.6</v>
      </c>
      <c r="O108" s="32">
        <v>18788</v>
      </c>
      <c r="P108" s="7">
        <f t="shared" si="28"/>
        <v>0.13287786524085352</v>
      </c>
      <c r="Q108" s="6">
        <v>7957</v>
      </c>
      <c r="R108" s="6">
        <v>6122</v>
      </c>
      <c r="S108" s="6">
        <v>13438</v>
      </c>
      <c r="T108" s="6">
        <v>459</v>
      </c>
      <c r="U108" s="32">
        <v>4471</v>
      </c>
      <c r="V108" s="32">
        <v>1621</v>
      </c>
      <c r="W108" s="75">
        <f t="shared" si="32"/>
        <v>34068</v>
      </c>
      <c r="X108" s="6"/>
      <c r="Y108" s="24"/>
      <c r="Z108" s="20">
        <v>7.7</v>
      </c>
      <c r="AA108" s="20">
        <v>7.7</v>
      </c>
      <c r="AB108" s="26">
        <v>1.5580000000000001</v>
      </c>
      <c r="AC108" s="26">
        <v>1.48</v>
      </c>
      <c r="AD108" s="28">
        <v>19</v>
      </c>
      <c r="AE108" s="77">
        <v>8.6999999999999993</v>
      </c>
      <c r="AF108" s="28">
        <f t="shared" si="29"/>
        <v>54.21052631578948</v>
      </c>
      <c r="AG108" s="28">
        <v>4</v>
      </c>
      <c r="AH108" s="77">
        <v>1</v>
      </c>
      <c r="AI108" s="28">
        <f t="shared" si="30"/>
        <v>75</v>
      </c>
      <c r="AP108" s="174">
        <f t="shared" si="31"/>
        <v>8797.6</v>
      </c>
    </row>
    <row r="109" spans="1:42" ht="13.5" thickBot="1">
      <c r="A109" s="49" t="s">
        <v>59</v>
      </c>
      <c r="B109" s="45">
        <v>131730</v>
      </c>
      <c r="C109" s="47">
        <v>4249</v>
      </c>
      <c r="D109" s="37">
        <v>156</v>
      </c>
      <c r="E109" s="37">
        <v>6</v>
      </c>
      <c r="F109" s="54">
        <v>96</v>
      </c>
      <c r="G109" s="42">
        <v>175</v>
      </c>
      <c r="H109" s="37">
        <v>5</v>
      </c>
      <c r="I109" s="57" t="s">
        <v>49</v>
      </c>
      <c r="J109" s="42">
        <v>286</v>
      </c>
      <c r="K109" s="37">
        <v>46</v>
      </c>
      <c r="L109" s="57" t="s">
        <v>50</v>
      </c>
      <c r="M109" s="67">
        <v>60.1</v>
      </c>
      <c r="N109" s="68">
        <v>19.8</v>
      </c>
      <c r="O109" s="33">
        <v>21729</v>
      </c>
      <c r="P109" s="7">
        <f t="shared" si="28"/>
        <v>0.16495103621043042</v>
      </c>
      <c r="Q109" s="6">
        <v>6365</v>
      </c>
      <c r="R109" s="6">
        <v>5719</v>
      </c>
      <c r="S109" s="6">
        <v>13175</v>
      </c>
      <c r="T109" s="6">
        <v>454</v>
      </c>
      <c r="U109" s="33">
        <v>4978</v>
      </c>
      <c r="V109" s="33">
        <v>1523</v>
      </c>
      <c r="W109" s="75">
        <f t="shared" si="32"/>
        <v>32214</v>
      </c>
      <c r="X109" s="6"/>
      <c r="Y109" s="25"/>
      <c r="Z109" s="20">
        <v>7.6</v>
      </c>
      <c r="AA109" s="20">
        <v>7.7</v>
      </c>
      <c r="AB109" s="26">
        <v>1.3839999999999999</v>
      </c>
      <c r="AC109" s="26">
        <v>1.2350000000000001</v>
      </c>
      <c r="AD109" s="37">
        <v>18</v>
      </c>
      <c r="AE109" s="78">
        <v>4.4000000000000004</v>
      </c>
      <c r="AF109" s="28">
        <f t="shared" si="29"/>
        <v>75.555555555555557</v>
      </c>
      <c r="AG109" s="37">
        <v>4</v>
      </c>
      <c r="AH109" s="78">
        <v>1.4</v>
      </c>
      <c r="AI109" s="28">
        <f t="shared" si="30"/>
        <v>65</v>
      </c>
      <c r="AP109" s="174">
        <f t="shared" si="31"/>
        <v>9914.3333333333339</v>
      </c>
    </row>
    <row r="110" spans="1:42" ht="13.5" thickTop="1">
      <c r="A110" s="61" t="s">
        <v>102</v>
      </c>
      <c r="B110" s="62">
        <f t="shared" ref="B110:Y110" si="33">SUM(B98:B109)</f>
        <v>1849254</v>
      </c>
      <c r="C110" s="62">
        <f t="shared" si="33"/>
        <v>60725</v>
      </c>
      <c r="D110" s="62">
        <f t="shared" si="33"/>
        <v>2113</v>
      </c>
      <c r="E110" s="62">
        <f>SUM(E98:E109)</f>
        <v>101</v>
      </c>
      <c r="F110" s="64">
        <f>SUM(F98:F109)</f>
        <v>1148</v>
      </c>
      <c r="G110" s="62">
        <f>SUM(G98:G109)</f>
        <v>1987</v>
      </c>
      <c r="H110" s="62">
        <f>SUM(H98:H109)</f>
        <v>63</v>
      </c>
      <c r="I110" s="64">
        <f>SUM(I98:I109)</f>
        <v>483</v>
      </c>
      <c r="J110" s="62">
        <f t="shared" si="33"/>
        <v>3806</v>
      </c>
      <c r="K110" s="62">
        <f>SUM(K98:K109)</f>
        <v>444</v>
      </c>
      <c r="L110" s="64">
        <f>SUM(L98:L109)</f>
        <v>441</v>
      </c>
      <c r="M110" s="62">
        <f t="shared" si="33"/>
        <v>1019.5200000000001</v>
      </c>
      <c r="N110" s="64">
        <f t="shared" si="33"/>
        <v>238.00000000000003</v>
      </c>
      <c r="O110" s="62">
        <f t="shared" si="33"/>
        <v>265209</v>
      </c>
      <c r="P110" s="65">
        <f t="shared" si="33"/>
        <v>1.7380813948730289</v>
      </c>
      <c r="Q110" s="62">
        <f t="shared" si="33"/>
        <v>95678</v>
      </c>
      <c r="R110" s="62">
        <f t="shared" si="33"/>
        <v>76904</v>
      </c>
      <c r="S110" s="62">
        <f t="shared" si="33"/>
        <v>170623</v>
      </c>
      <c r="T110" s="62">
        <f t="shared" si="33"/>
        <v>5203</v>
      </c>
      <c r="U110" s="62">
        <f t="shared" si="33"/>
        <v>61612</v>
      </c>
      <c r="V110" s="62">
        <f t="shared" si="33"/>
        <v>26829</v>
      </c>
      <c r="W110" s="62">
        <f t="shared" si="33"/>
        <v>436849</v>
      </c>
      <c r="X110" s="62">
        <f t="shared" si="33"/>
        <v>0</v>
      </c>
      <c r="Y110" s="62">
        <f t="shared" si="33"/>
        <v>0</v>
      </c>
      <c r="Z110" s="66"/>
      <c r="AA110" s="66"/>
      <c r="AB110" s="66"/>
      <c r="AC110" s="66"/>
      <c r="AD110" s="62">
        <f t="shared" ref="AD110:AI110" si="34">SUM(AD98:AD109)</f>
        <v>210</v>
      </c>
      <c r="AE110" s="79">
        <f t="shared" si="34"/>
        <v>60.199999999999996</v>
      </c>
      <c r="AF110" s="62">
        <f t="shared" si="34"/>
        <v>812.86078332572151</v>
      </c>
      <c r="AG110" s="62">
        <f t="shared" si="34"/>
        <v>56</v>
      </c>
      <c r="AH110" s="81">
        <f t="shared" si="34"/>
        <v>13.200000000000003</v>
      </c>
      <c r="AI110" s="62">
        <f t="shared" si="34"/>
        <v>902.58333333333326</v>
      </c>
      <c r="AP110" s="144"/>
    </row>
    <row r="111" spans="1:42" ht="13.5" thickBot="1">
      <c r="A111" s="60" t="s">
        <v>103</v>
      </c>
      <c r="B111" s="8">
        <f>SUM(AVERAGE(B98:B109))</f>
        <v>154104.5</v>
      </c>
      <c r="C111" s="8">
        <f t="shared" ref="C111:W111" si="35">SUM(AVERAGE(C98:C109))</f>
        <v>5060.416666666667</v>
      </c>
      <c r="D111" s="8">
        <f t="shared" si="35"/>
        <v>176.08333333333334</v>
      </c>
      <c r="E111" s="8">
        <f>SUM(AVERAGE(E98:E109))</f>
        <v>8.4166666666666661</v>
      </c>
      <c r="F111" s="8">
        <f>SUM(AVERAGE(F98:F109))</f>
        <v>95.666666666666671</v>
      </c>
      <c r="G111" s="8">
        <f>SUM(AVERAGE(G98:G109))</f>
        <v>165.58333333333334</v>
      </c>
      <c r="H111" s="8">
        <f>SUM(AVERAGE(H98:H109))</f>
        <v>5.25</v>
      </c>
      <c r="I111" s="8">
        <f>SUM(AVERAGE(I98:I109))</f>
        <v>96.6</v>
      </c>
      <c r="J111" s="8">
        <f t="shared" si="35"/>
        <v>317.16666666666669</v>
      </c>
      <c r="K111" s="8">
        <f>SUM(AVERAGE(K98:K109))</f>
        <v>37</v>
      </c>
      <c r="L111" s="8">
        <f>SUM(AVERAGE(L98:L109))</f>
        <v>88.2</v>
      </c>
      <c r="M111" s="8">
        <f t="shared" si="35"/>
        <v>84.960000000000008</v>
      </c>
      <c r="N111" s="8">
        <f t="shared" si="35"/>
        <v>19.833333333333336</v>
      </c>
      <c r="O111" s="8">
        <f t="shared" si="35"/>
        <v>22100.75</v>
      </c>
      <c r="P111" s="48">
        <f t="shared" si="35"/>
        <v>0.14484011623941909</v>
      </c>
      <c r="Q111" s="8">
        <f t="shared" si="35"/>
        <v>7973.166666666667</v>
      </c>
      <c r="R111" s="8">
        <f t="shared" si="35"/>
        <v>6408.666666666667</v>
      </c>
      <c r="S111" s="8">
        <f t="shared" si="35"/>
        <v>14218.583333333334</v>
      </c>
      <c r="T111" s="8">
        <f t="shared" si="35"/>
        <v>433.58333333333331</v>
      </c>
      <c r="U111" s="8">
        <f t="shared" si="35"/>
        <v>5134.333333333333</v>
      </c>
      <c r="V111" s="8">
        <f t="shared" si="35"/>
        <v>2235.75</v>
      </c>
      <c r="W111" s="8">
        <f t="shared" si="35"/>
        <v>36404.083333333336</v>
      </c>
      <c r="X111" s="8" t="e">
        <f>AVERAGE(X98:X109)</f>
        <v>#DIV/0!</v>
      </c>
      <c r="Y111" s="22" t="e">
        <f>AVERAGE(Y98:Y109)</f>
        <v>#DIV/0!</v>
      </c>
      <c r="Z111" s="21">
        <f t="shared" ref="Z111:AI111" si="36">SUM(AVERAGE(Z98:Z109))</f>
        <v>7.4799999999999995</v>
      </c>
      <c r="AA111" s="21">
        <f t="shared" si="36"/>
        <v>7.44</v>
      </c>
      <c r="AB111" s="168">
        <f t="shared" si="36"/>
        <v>1.3404999999999998</v>
      </c>
      <c r="AC111" s="168">
        <f t="shared" si="36"/>
        <v>1.2244999999999999</v>
      </c>
      <c r="AD111" s="21">
        <f t="shared" si="36"/>
        <v>17.5</v>
      </c>
      <c r="AE111" s="21">
        <f t="shared" si="36"/>
        <v>5.0166666666666666</v>
      </c>
      <c r="AF111" s="8">
        <f t="shared" si="36"/>
        <v>67.738398610476793</v>
      </c>
      <c r="AG111" s="21">
        <f t="shared" si="36"/>
        <v>4.666666666666667</v>
      </c>
      <c r="AH111" s="21">
        <f t="shared" si="36"/>
        <v>1.1000000000000003</v>
      </c>
      <c r="AI111" s="8">
        <f t="shared" si="36"/>
        <v>75.215277777777771</v>
      </c>
      <c r="AP111" s="178">
        <f>AVERAGE(AP98:AP109)</f>
        <v>11069.92</v>
      </c>
    </row>
    <row r="112" spans="1:42" ht="13.5" thickTop="1"/>
    <row r="113" spans="1:42" ht="13.5" thickBot="1"/>
    <row r="114" spans="1:42" ht="13.5" thickTop="1">
      <c r="A114" s="13" t="s">
        <v>10</v>
      </c>
      <c r="B114" s="14" t="s">
        <v>5</v>
      </c>
      <c r="C114" s="14" t="s">
        <v>5</v>
      </c>
      <c r="D114" s="14" t="s">
        <v>11</v>
      </c>
      <c r="E114" s="14" t="s">
        <v>12</v>
      </c>
      <c r="F114" s="14" t="s">
        <v>3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4" t="s">
        <v>9</v>
      </c>
      <c r="M114" s="14" t="s">
        <v>18</v>
      </c>
      <c r="N114" s="15" t="s">
        <v>19</v>
      </c>
      <c r="O114" s="15" t="s">
        <v>20</v>
      </c>
      <c r="P114" s="15" t="s">
        <v>21</v>
      </c>
      <c r="Q114" s="15" t="s">
        <v>81</v>
      </c>
      <c r="R114" s="15" t="s">
        <v>82</v>
      </c>
      <c r="S114" s="15" t="s">
        <v>83</v>
      </c>
      <c r="T114" s="15" t="s">
        <v>84</v>
      </c>
      <c r="U114" s="15" t="s">
        <v>85</v>
      </c>
      <c r="V114" s="15" t="s">
        <v>86</v>
      </c>
      <c r="W114" s="74" t="s">
        <v>87</v>
      </c>
      <c r="X114" s="183" t="s">
        <v>22</v>
      </c>
      <c r="Y114" s="184"/>
      <c r="Z114" s="14" t="s">
        <v>23</v>
      </c>
      <c r="AA114" s="14" t="s">
        <v>24</v>
      </c>
      <c r="AB114" s="14" t="s">
        <v>25</v>
      </c>
      <c r="AC114" s="14" t="s">
        <v>26</v>
      </c>
      <c r="AD114" s="14" t="s">
        <v>88</v>
      </c>
      <c r="AE114" s="14" t="s">
        <v>89</v>
      </c>
      <c r="AF114" s="14" t="s">
        <v>90</v>
      </c>
      <c r="AG114" s="14" t="s">
        <v>91</v>
      </c>
      <c r="AH114" s="14" t="s">
        <v>92</v>
      </c>
      <c r="AI114" s="14" t="s">
        <v>93</v>
      </c>
      <c r="AP114" s="164" t="s">
        <v>27</v>
      </c>
    </row>
    <row r="115" spans="1:42" ht="14.25" thickBot="1">
      <c r="A115" s="16" t="s">
        <v>104</v>
      </c>
      <c r="B115" s="17" t="s">
        <v>29</v>
      </c>
      <c r="C115" s="18" t="s">
        <v>30</v>
      </c>
      <c r="D115" s="17" t="s">
        <v>31</v>
      </c>
      <c r="E115" s="17" t="s">
        <v>31</v>
      </c>
      <c r="F115" s="19" t="s">
        <v>32</v>
      </c>
      <c r="G115" s="17" t="s">
        <v>31</v>
      </c>
      <c r="H115" s="17" t="s">
        <v>31</v>
      </c>
      <c r="I115" s="19" t="s">
        <v>32</v>
      </c>
      <c r="J115" s="17" t="s">
        <v>31</v>
      </c>
      <c r="K115" s="17" t="s">
        <v>31</v>
      </c>
      <c r="L115" s="19" t="s">
        <v>32</v>
      </c>
      <c r="M115" s="17" t="s">
        <v>33</v>
      </c>
      <c r="N115" s="19" t="s">
        <v>34</v>
      </c>
      <c r="O115" s="19" t="s">
        <v>35</v>
      </c>
      <c r="P115" s="18" t="s">
        <v>36</v>
      </c>
      <c r="Q115" s="19" t="s">
        <v>35</v>
      </c>
      <c r="R115" s="19" t="s">
        <v>35</v>
      </c>
      <c r="S115" s="19" t="s">
        <v>35</v>
      </c>
      <c r="T115" s="19" t="s">
        <v>35</v>
      </c>
      <c r="U115" s="19" t="s">
        <v>35</v>
      </c>
      <c r="V115" s="19" t="s">
        <v>35</v>
      </c>
      <c r="W115" s="19" t="s">
        <v>35</v>
      </c>
      <c r="X115" s="17" t="s">
        <v>37</v>
      </c>
      <c r="Y115" s="17" t="s">
        <v>38</v>
      </c>
      <c r="Z115" s="17"/>
      <c r="AA115" s="17"/>
      <c r="AB115" s="17"/>
      <c r="AC115" s="17"/>
      <c r="AD115" s="17" t="s">
        <v>31</v>
      </c>
      <c r="AE115" s="17" t="s">
        <v>31</v>
      </c>
      <c r="AF115" s="19" t="s">
        <v>32</v>
      </c>
      <c r="AG115" s="17" t="s">
        <v>31</v>
      </c>
      <c r="AH115" s="17" t="s">
        <v>31</v>
      </c>
      <c r="AI115" s="19" t="s">
        <v>32</v>
      </c>
      <c r="AP115" s="171" t="s">
        <v>39</v>
      </c>
    </row>
    <row r="116" spans="1:42" ht="13.5" thickTop="1">
      <c r="A116" s="49" t="s">
        <v>40</v>
      </c>
      <c r="B116" s="43">
        <v>142740</v>
      </c>
      <c r="C116" s="43">
        <v>4605</v>
      </c>
      <c r="D116" s="34">
        <v>186</v>
      </c>
      <c r="E116" s="34">
        <v>4</v>
      </c>
      <c r="F116" s="58">
        <v>98</v>
      </c>
      <c r="G116" s="40">
        <v>215</v>
      </c>
      <c r="H116" s="34">
        <v>5</v>
      </c>
      <c r="I116" s="34">
        <v>98</v>
      </c>
      <c r="J116" s="40">
        <v>396</v>
      </c>
      <c r="K116" s="34">
        <v>41</v>
      </c>
      <c r="L116" s="34">
        <v>90</v>
      </c>
      <c r="M116" s="35">
        <v>106.24</v>
      </c>
      <c r="N116" s="36">
        <v>19.2</v>
      </c>
      <c r="O116" s="31">
        <v>21329</v>
      </c>
      <c r="P116" s="7">
        <f t="shared" ref="P116:P127" si="37">O116/B116</f>
        <v>0.14942552893372565</v>
      </c>
      <c r="Q116" s="6">
        <v>7948</v>
      </c>
      <c r="R116" s="6">
        <v>5502</v>
      </c>
      <c r="S116" s="6">
        <v>14325</v>
      </c>
      <c r="T116" s="6">
        <v>631</v>
      </c>
      <c r="U116" s="31">
        <v>5964</v>
      </c>
      <c r="V116" s="31">
        <v>1878</v>
      </c>
      <c r="W116" s="75">
        <f>SUM(Q116:V116)</f>
        <v>36248</v>
      </c>
      <c r="X116" s="6"/>
      <c r="Y116" s="23"/>
      <c r="Z116" s="20">
        <v>7.8</v>
      </c>
      <c r="AA116" s="20">
        <v>7.5</v>
      </c>
      <c r="AB116" s="26">
        <v>1.3859999999999999</v>
      </c>
      <c r="AC116" s="26">
        <v>1.28</v>
      </c>
      <c r="AD116" s="34">
        <v>23</v>
      </c>
      <c r="AE116" s="76">
        <v>8.1999999999999993</v>
      </c>
      <c r="AF116" s="34">
        <f t="shared" ref="AF116:AF127" si="38">100-((AE116*100/AD116))</f>
        <v>64.34782608695653</v>
      </c>
      <c r="AG116" s="34">
        <v>5</v>
      </c>
      <c r="AH116" s="76">
        <v>1.2</v>
      </c>
      <c r="AI116" s="34">
        <f t="shared" ref="AI116:AI127" si="39">100-((AH116*100/AG116))</f>
        <v>76</v>
      </c>
      <c r="AP116" s="174">
        <f t="shared" ref="AP116:AP127" si="40">(0.8*C116*G116)/60</f>
        <v>13201</v>
      </c>
    </row>
    <row r="117" spans="1:42">
      <c r="A117" s="49" t="s">
        <v>41</v>
      </c>
      <c r="B117" s="44">
        <v>123265</v>
      </c>
      <c r="C117" s="44">
        <v>4402</v>
      </c>
      <c r="D117" s="28">
        <v>166</v>
      </c>
      <c r="E117" s="28">
        <v>11</v>
      </c>
      <c r="F117" s="50">
        <v>93</v>
      </c>
      <c r="G117" s="41">
        <v>188</v>
      </c>
      <c r="H117" s="28">
        <v>6</v>
      </c>
      <c r="I117" s="28">
        <v>97</v>
      </c>
      <c r="J117" s="41">
        <v>281</v>
      </c>
      <c r="K117" s="28">
        <v>50</v>
      </c>
      <c r="L117" s="28">
        <v>82</v>
      </c>
      <c r="M117" s="7">
        <v>63.78</v>
      </c>
      <c r="N117" s="27">
        <v>20</v>
      </c>
      <c r="O117" s="32">
        <v>19711</v>
      </c>
      <c r="P117" s="7">
        <f t="shared" si="37"/>
        <v>0.1599075163266134</v>
      </c>
      <c r="Q117" s="6">
        <v>5975</v>
      </c>
      <c r="R117" s="6">
        <v>4220</v>
      </c>
      <c r="S117" s="6">
        <v>11840</v>
      </c>
      <c r="T117" s="6">
        <v>391</v>
      </c>
      <c r="U117" s="32">
        <v>4527</v>
      </c>
      <c r="V117" s="32">
        <v>2055</v>
      </c>
      <c r="W117" s="75">
        <f t="shared" ref="W117:W127" si="41">SUM(Q117:V117)</f>
        <v>29008</v>
      </c>
      <c r="X117" s="6"/>
      <c r="Y117" s="24"/>
      <c r="Z117" s="20">
        <v>7.6</v>
      </c>
      <c r="AA117" s="20">
        <v>7.6</v>
      </c>
      <c r="AB117" s="26">
        <v>1.4330000000000001</v>
      </c>
      <c r="AC117" s="26">
        <v>1.3740000000000001</v>
      </c>
      <c r="AD117" s="28">
        <v>17</v>
      </c>
      <c r="AE117" s="77">
        <v>8.8000000000000007</v>
      </c>
      <c r="AF117" s="28">
        <f t="shared" si="38"/>
        <v>48.235294117647051</v>
      </c>
      <c r="AG117" s="28">
        <v>4</v>
      </c>
      <c r="AH117" s="77">
        <v>1</v>
      </c>
      <c r="AI117" s="83">
        <f t="shared" si="39"/>
        <v>75</v>
      </c>
      <c r="AP117" s="174">
        <f t="shared" si="40"/>
        <v>11034.346666666668</v>
      </c>
    </row>
    <row r="118" spans="1:42">
      <c r="A118" s="49" t="s">
        <v>42</v>
      </c>
      <c r="B118" s="44">
        <v>172707</v>
      </c>
      <c r="C118" s="44">
        <v>5571</v>
      </c>
      <c r="D118" s="28">
        <v>150</v>
      </c>
      <c r="E118" s="28">
        <v>8</v>
      </c>
      <c r="F118" s="50">
        <v>94</v>
      </c>
      <c r="G118" s="41">
        <v>156</v>
      </c>
      <c r="H118" s="28">
        <v>6</v>
      </c>
      <c r="I118" s="28">
        <v>96</v>
      </c>
      <c r="J118" s="41">
        <v>247</v>
      </c>
      <c r="K118" s="28">
        <v>39</v>
      </c>
      <c r="L118" s="28">
        <v>84</v>
      </c>
      <c r="M118" s="7">
        <v>123.5</v>
      </c>
      <c r="N118" s="27">
        <v>22.5</v>
      </c>
      <c r="O118" s="32">
        <v>22974</v>
      </c>
      <c r="P118" s="7">
        <f t="shared" si="37"/>
        <v>0.13302298111831021</v>
      </c>
      <c r="Q118" s="6">
        <v>10318</v>
      </c>
      <c r="R118" s="6">
        <v>6671</v>
      </c>
      <c r="S118" s="6">
        <v>17399</v>
      </c>
      <c r="T118" s="6">
        <v>1110</v>
      </c>
      <c r="U118" s="32">
        <v>6539</v>
      </c>
      <c r="V118" s="32">
        <v>2918</v>
      </c>
      <c r="W118" s="75">
        <f t="shared" si="41"/>
        <v>44955</v>
      </c>
      <c r="X118" s="6"/>
      <c r="Y118" s="24"/>
      <c r="Z118" s="20">
        <v>7.6</v>
      </c>
      <c r="AA118" s="20">
        <v>7.5</v>
      </c>
      <c r="AB118" s="26">
        <v>1.556</v>
      </c>
      <c r="AC118" s="26">
        <v>1.472</v>
      </c>
      <c r="AD118" s="28">
        <v>16</v>
      </c>
      <c r="AE118" s="77">
        <v>10.9</v>
      </c>
      <c r="AF118" s="28">
        <f t="shared" si="38"/>
        <v>31.875</v>
      </c>
      <c r="AG118" s="28">
        <v>4</v>
      </c>
      <c r="AH118" s="77">
        <v>0.8</v>
      </c>
      <c r="AI118" s="28">
        <f t="shared" si="39"/>
        <v>80</v>
      </c>
      <c r="AP118" s="174">
        <f t="shared" si="40"/>
        <v>11587.68</v>
      </c>
    </row>
    <row r="119" spans="1:42">
      <c r="A119" s="49" t="s">
        <v>43</v>
      </c>
      <c r="B119" s="44">
        <v>145129</v>
      </c>
      <c r="C119" s="44">
        <v>4838</v>
      </c>
      <c r="D119" s="28">
        <v>130</v>
      </c>
      <c r="E119" s="28">
        <v>13</v>
      </c>
      <c r="F119" s="50">
        <v>90</v>
      </c>
      <c r="G119" s="41">
        <v>170</v>
      </c>
      <c r="H119" s="28">
        <v>6</v>
      </c>
      <c r="I119" s="28">
        <v>96</v>
      </c>
      <c r="J119" s="41">
        <v>280</v>
      </c>
      <c r="K119" s="28">
        <v>60</v>
      </c>
      <c r="L119" s="28">
        <v>79</v>
      </c>
      <c r="M119" s="7">
        <v>38.32</v>
      </c>
      <c r="N119" s="27">
        <v>22.6</v>
      </c>
      <c r="O119" s="32">
        <v>20710</v>
      </c>
      <c r="P119" s="7">
        <f t="shared" si="37"/>
        <v>0.14270063185166301</v>
      </c>
      <c r="Q119" s="6">
        <v>7263</v>
      </c>
      <c r="R119" s="6">
        <v>5410</v>
      </c>
      <c r="S119" s="6">
        <v>14073</v>
      </c>
      <c r="T119" s="6">
        <v>572</v>
      </c>
      <c r="U119" s="32">
        <v>4537</v>
      </c>
      <c r="V119" s="32">
        <v>1905</v>
      </c>
      <c r="W119" s="75">
        <f t="shared" si="41"/>
        <v>33760</v>
      </c>
      <c r="X119" s="6"/>
      <c r="Y119" s="24"/>
      <c r="Z119" s="20">
        <v>7.5</v>
      </c>
      <c r="AA119" s="20">
        <v>7.6</v>
      </c>
      <c r="AB119" s="26">
        <v>1.8560000000000001</v>
      </c>
      <c r="AC119" s="26">
        <v>1.7509999999999999</v>
      </c>
      <c r="AD119" s="28">
        <v>18</v>
      </c>
      <c r="AE119" s="77">
        <v>14.9</v>
      </c>
      <c r="AF119" s="28">
        <f t="shared" si="38"/>
        <v>17.222222222222229</v>
      </c>
      <c r="AG119" s="28">
        <v>4</v>
      </c>
      <c r="AH119" s="77">
        <v>1.3</v>
      </c>
      <c r="AI119" s="28">
        <f t="shared" si="39"/>
        <v>67.5</v>
      </c>
      <c r="AP119" s="174">
        <f t="shared" si="40"/>
        <v>10966.133333333333</v>
      </c>
    </row>
    <row r="120" spans="1:42">
      <c r="A120" s="49" t="s">
        <v>44</v>
      </c>
      <c r="B120" s="44">
        <v>174487</v>
      </c>
      <c r="C120" s="46">
        <v>5629</v>
      </c>
      <c r="D120" s="28">
        <v>130</v>
      </c>
      <c r="E120" s="28">
        <v>8</v>
      </c>
      <c r="F120" s="50">
        <v>94</v>
      </c>
      <c r="G120" s="41">
        <v>165</v>
      </c>
      <c r="H120" s="28">
        <v>6</v>
      </c>
      <c r="I120" s="28">
        <v>96</v>
      </c>
      <c r="J120" s="41">
        <v>219</v>
      </c>
      <c r="K120" s="28">
        <v>47</v>
      </c>
      <c r="L120" s="28">
        <v>79</v>
      </c>
      <c r="M120" s="7">
        <v>104.98</v>
      </c>
      <c r="N120" s="27">
        <v>20.399999999999999</v>
      </c>
      <c r="O120" s="32">
        <v>28330</v>
      </c>
      <c r="P120" s="7">
        <f t="shared" si="37"/>
        <v>0.16236166591207368</v>
      </c>
      <c r="Q120" s="6">
        <v>9251</v>
      </c>
      <c r="R120" s="6">
        <v>6747</v>
      </c>
      <c r="S120" s="6">
        <v>17675</v>
      </c>
      <c r="T120" s="6">
        <v>698</v>
      </c>
      <c r="U120" s="32">
        <v>5156</v>
      </c>
      <c r="V120" s="32">
        <v>2761</v>
      </c>
      <c r="W120" s="75">
        <f t="shared" si="41"/>
        <v>42288</v>
      </c>
      <c r="X120" s="6"/>
      <c r="Y120" s="24"/>
      <c r="Z120" s="20">
        <v>7.5</v>
      </c>
      <c r="AA120" s="20">
        <v>7.6</v>
      </c>
      <c r="AB120" s="26">
        <v>1.7170000000000001</v>
      </c>
      <c r="AC120" s="26">
        <v>1.66</v>
      </c>
      <c r="AD120" s="28">
        <v>14</v>
      </c>
      <c r="AE120" s="77">
        <v>6.8</v>
      </c>
      <c r="AF120" s="28">
        <f t="shared" si="38"/>
        <v>51.428571428571431</v>
      </c>
      <c r="AG120" s="28">
        <v>3</v>
      </c>
      <c r="AH120" s="77">
        <v>0.6</v>
      </c>
      <c r="AI120" s="28">
        <f t="shared" si="39"/>
        <v>80</v>
      </c>
      <c r="AP120" s="174">
        <f t="shared" si="40"/>
        <v>12383.8</v>
      </c>
    </row>
    <row r="121" spans="1:42">
      <c r="A121" s="49" t="s">
        <v>45</v>
      </c>
      <c r="B121" s="44">
        <v>159146</v>
      </c>
      <c r="C121" s="46">
        <v>5305</v>
      </c>
      <c r="D121" s="28">
        <v>144</v>
      </c>
      <c r="E121" s="28">
        <v>10</v>
      </c>
      <c r="F121" s="50">
        <v>93</v>
      </c>
      <c r="G121" s="41">
        <v>148</v>
      </c>
      <c r="H121" s="28">
        <v>3</v>
      </c>
      <c r="I121" s="53" t="s">
        <v>67</v>
      </c>
      <c r="J121" s="41">
        <v>270</v>
      </c>
      <c r="K121" s="28">
        <v>39</v>
      </c>
      <c r="L121" s="53" t="s">
        <v>99</v>
      </c>
      <c r="M121" s="7">
        <v>63.64</v>
      </c>
      <c r="N121" s="27">
        <v>20</v>
      </c>
      <c r="O121" s="32">
        <v>27068</v>
      </c>
      <c r="P121" s="7">
        <f t="shared" si="37"/>
        <v>0.17008281703592928</v>
      </c>
      <c r="Q121" s="6">
        <v>7786</v>
      </c>
      <c r="R121" s="6">
        <v>6255</v>
      </c>
      <c r="S121" s="6">
        <v>15713</v>
      </c>
      <c r="T121" s="6">
        <v>560</v>
      </c>
      <c r="U121" s="32">
        <v>4751</v>
      </c>
      <c r="V121" s="32">
        <v>2884</v>
      </c>
      <c r="W121" s="75">
        <f t="shared" si="41"/>
        <v>37949</v>
      </c>
      <c r="X121" s="6"/>
      <c r="Y121" s="24"/>
      <c r="Z121" s="20">
        <v>7.4</v>
      </c>
      <c r="AA121" s="20">
        <v>7.6</v>
      </c>
      <c r="AB121" s="26">
        <v>1.7549999999999999</v>
      </c>
      <c r="AC121" s="26">
        <v>1.5760000000000001</v>
      </c>
      <c r="AD121" s="28">
        <v>17</v>
      </c>
      <c r="AE121" s="77">
        <v>1</v>
      </c>
      <c r="AF121" s="28">
        <f t="shared" si="38"/>
        <v>94.117647058823536</v>
      </c>
      <c r="AG121" s="28">
        <v>4</v>
      </c>
      <c r="AH121" s="77">
        <v>1.9</v>
      </c>
      <c r="AI121" s="28">
        <f t="shared" si="39"/>
        <v>52.5</v>
      </c>
      <c r="AP121" s="174">
        <f t="shared" si="40"/>
        <v>10468.533333333333</v>
      </c>
    </row>
    <row r="122" spans="1:42">
      <c r="A122" s="49" t="s">
        <v>48</v>
      </c>
      <c r="B122" s="44">
        <v>157252</v>
      </c>
      <c r="C122" s="46">
        <v>5073</v>
      </c>
      <c r="D122" s="28">
        <v>82</v>
      </c>
      <c r="E122" s="28">
        <v>6</v>
      </c>
      <c r="F122" s="50">
        <v>93</v>
      </c>
      <c r="G122" s="41">
        <v>150</v>
      </c>
      <c r="H122" s="28">
        <v>3</v>
      </c>
      <c r="I122" s="53" t="s">
        <v>67</v>
      </c>
      <c r="J122" s="41">
        <v>191</v>
      </c>
      <c r="K122" s="28">
        <v>31</v>
      </c>
      <c r="L122" s="53" t="s">
        <v>50</v>
      </c>
      <c r="M122" s="7">
        <v>56.84</v>
      </c>
      <c r="N122" s="27">
        <v>21</v>
      </c>
      <c r="O122" s="32">
        <v>26655</v>
      </c>
      <c r="P122" s="7">
        <f t="shared" si="37"/>
        <v>0.1695049983466029</v>
      </c>
      <c r="Q122" s="6">
        <v>9100</v>
      </c>
      <c r="R122" s="6">
        <v>5730</v>
      </c>
      <c r="S122" s="6">
        <v>15238</v>
      </c>
      <c r="T122" s="6">
        <v>551</v>
      </c>
      <c r="U122" s="32">
        <v>4560</v>
      </c>
      <c r="V122" s="32">
        <v>2821</v>
      </c>
      <c r="W122" s="75">
        <f t="shared" si="41"/>
        <v>38000</v>
      </c>
      <c r="X122" s="6"/>
      <c r="Y122" s="24"/>
      <c r="Z122" s="20">
        <v>7.5</v>
      </c>
      <c r="AA122" s="20">
        <v>7.9</v>
      </c>
      <c r="AB122" s="26">
        <v>1.724</v>
      </c>
      <c r="AC122" s="26">
        <v>1.4490000000000001</v>
      </c>
      <c r="AD122" s="28">
        <v>25</v>
      </c>
      <c r="AE122" s="77">
        <v>1</v>
      </c>
      <c r="AF122" s="28">
        <f t="shared" si="38"/>
        <v>96</v>
      </c>
      <c r="AG122" s="28">
        <v>4</v>
      </c>
      <c r="AH122" s="77">
        <v>1</v>
      </c>
      <c r="AI122" s="28">
        <f t="shared" si="39"/>
        <v>75</v>
      </c>
      <c r="AP122" s="174">
        <f t="shared" si="40"/>
        <v>10146</v>
      </c>
    </row>
    <row r="123" spans="1:42">
      <c r="A123" s="49" t="s">
        <v>51</v>
      </c>
      <c r="B123" s="44">
        <v>149012</v>
      </c>
      <c r="C123" s="46">
        <v>4807</v>
      </c>
      <c r="D123" s="28">
        <v>80</v>
      </c>
      <c r="E123" s="28">
        <v>6</v>
      </c>
      <c r="F123" s="50">
        <v>92</v>
      </c>
      <c r="G123" s="41">
        <v>165</v>
      </c>
      <c r="H123" s="28">
        <v>3</v>
      </c>
      <c r="I123" s="53" t="s">
        <v>67</v>
      </c>
      <c r="J123" s="41">
        <v>271</v>
      </c>
      <c r="K123" s="28">
        <v>42</v>
      </c>
      <c r="L123" s="53" t="s">
        <v>101</v>
      </c>
      <c r="M123" s="7">
        <v>18.78</v>
      </c>
      <c r="N123" s="27">
        <v>22.6</v>
      </c>
      <c r="O123" s="32">
        <v>26912</v>
      </c>
      <c r="P123" s="7">
        <f t="shared" si="37"/>
        <v>0.18060290446407001</v>
      </c>
      <c r="Q123" s="6">
        <v>6939</v>
      </c>
      <c r="R123" s="6">
        <v>5676</v>
      </c>
      <c r="S123" s="6">
        <v>14820</v>
      </c>
      <c r="T123" s="6">
        <v>518</v>
      </c>
      <c r="U123" s="32">
        <v>4391</v>
      </c>
      <c r="V123" s="32">
        <v>2716</v>
      </c>
      <c r="W123" s="75">
        <f t="shared" si="41"/>
        <v>35060</v>
      </c>
      <c r="X123" s="6"/>
      <c r="Y123" s="24"/>
      <c r="Z123" s="20">
        <v>7.6</v>
      </c>
      <c r="AA123" s="20">
        <v>7.9</v>
      </c>
      <c r="AB123" s="26">
        <v>1.8520000000000001</v>
      </c>
      <c r="AC123" s="26">
        <v>1.573</v>
      </c>
      <c r="AD123" s="28">
        <v>34</v>
      </c>
      <c r="AE123" s="77">
        <v>0.8</v>
      </c>
      <c r="AF123" s="28">
        <f t="shared" si="38"/>
        <v>97.647058823529406</v>
      </c>
      <c r="AG123" s="28">
        <v>4</v>
      </c>
      <c r="AH123" s="77">
        <v>1.4</v>
      </c>
      <c r="AI123" s="28">
        <f t="shared" si="39"/>
        <v>65</v>
      </c>
      <c r="AP123" s="174">
        <f t="shared" si="40"/>
        <v>10575.400000000001</v>
      </c>
    </row>
    <row r="124" spans="1:42">
      <c r="A124" s="49" t="s">
        <v>53</v>
      </c>
      <c r="B124" s="44">
        <v>146017</v>
      </c>
      <c r="C124" s="46">
        <v>4867</v>
      </c>
      <c r="D124" s="28">
        <v>162</v>
      </c>
      <c r="E124" s="28">
        <v>6</v>
      </c>
      <c r="F124" s="50">
        <v>97</v>
      </c>
      <c r="G124" s="41">
        <v>180</v>
      </c>
      <c r="H124" s="28">
        <v>5</v>
      </c>
      <c r="I124" s="53" t="s">
        <v>49</v>
      </c>
      <c r="J124" s="41">
        <v>314</v>
      </c>
      <c r="K124" s="28">
        <v>46</v>
      </c>
      <c r="L124" s="53" t="s">
        <v>101</v>
      </c>
      <c r="M124" s="7">
        <v>119.9</v>
      </c>
      <c r="N124" s="27">
        <v>22</v>
      </c>
      <c r="O124" s="32">
        <v>26509</v>
      </c>
      <c r="P124" s="7">
        <f t="shared" si="37"/>
        <v>0.18154735407521042</v>
      </c>
      <c r="Q124" s="6">
        <v>6406</v>
      </c>
      <c r="R124" s="6">
        <v>5438</v>
      </c>
      <c r="S124" s="6">
        <v>14221</v>
      </c>
      <c r="T124" s="6">
        <v>543</v>
      </c>
      <c r="U124" s="32">
        <v>4196</v>
      </c>
      <c r="V124" s="32">
        <v>2440</v>
      </c>
      <c r="W124" s="75">
        <f t="shared" si="41"/>
        <v>33244</v>
      </c>
      <c r="X124" s="6"/>
      <c r="Y124" s="24"/>
      <c r="Z124" s="20">
        <v>7.4</v>
      </c>
      <c r="AA124" s="20">
        <v>7.7</v>
      </c>
      <c r="AB124" s="26">
        <v>1.8160000000000001</v>
      </c>
      <c r="AC124" s="26">
        <v>1.5289999999999999</v>
      </c>
      <c r="AD124" s="28">
        <v>35</v>
      </c>
      <c r="AE124" s="77">
        <v>4.5999999999999996</v>
      </c>
      <c r="AF124" s="28">
        <f>100-((AE124*100/AD124))</f>
        <v>86.857142857142861</v>
      </c>
      <c r="AG124" s="28">
        <v>5</v>
      </c>
      <c r="AH124" s="77">
        <v>2</v>
      </c>
      <c r="AI124" s="28">
        <f t="shared" si="39"/>
        <v>60</v>
      </c>
      <c r="AP124" s="174">
        <f t="shared" si="40"/>
        <v>11680.800000000001</v>
      </c>
    </row>
    <row r="125" spans="1:42">
      <c r="A125" s="49" t="s">
        <v>55</v>
      </c>
      <c r="B125" s="44">
        <v>150362</v>
      </c>
      <c r="C125" s="46">
        <v>4850</v>
      </c>
      <c r="D125" s="28">
        <v>92</v>
      </c>
      <c r="E125" s="28">
        <v>6</v>
      </c>
      <c r="F125" s="50">
        <v>94</v>
      </c>
      <c r="G125" s="41">
        <v>97</v>
      </c>
      <c r="H125" s="28">
        <v>5</v>
      </c>
      <c r="I125" s="53" t="s">
        <v>68</v>
      </c>
      <c r="J125" s="41">
        <v>202</v>
      </c>
      <c r="K125" s="28">
        <v>39</v>
      </c>
      <c r="L125" s="53" t="s">
        <v>100</v>
      </c>
      <c r="M125" s="7">
        <v>79.28</v>
      </c>
      <c r="N125" s="27">
        <v>22.2</v>
      </c>
      <c r="O125" s="32">
        <v>22424</v>
      </c>
      <c r="P125" s="7">
        <f t="shared" si="37"/>
        <v>0.14913342466846677</v>
      </c>
      <c r="Q125" s="6">
        <v>7006</v>
      </c>
      <c r="R125" s="6">
        <v>5365</v>
      </c>
      <c r="S125" s="6">
        <v>14774</v>
      </c>
      <c r="T125" s="6">
        <v>535</v>
      </c>
      <c r="U125" s="32">
        <v>4501</v>
      </c>
      <c r="V125" s="32">
        <v>2261</v>
      </c>
      <c r="W125" s="75">
        <f t="shared" si="41"/>
        <v>34442</v>
      </c>
      <c r="X125" s="6"/>
      <c r="Y125" s="24"/>
      <c r="Z125" s="20">
        <v>7.6</v>
      </c>
      <c r="AA125" s="20">
        <v>7.8</v>
      </c>
      <c r="AB125" s="26">
        <v>1.754</v>
      </c>
      <c r="AC125" s="26">
        <v>1.6419999999999999</v>
      </c>
      <c r="AD125" s="28">
        <v>16</v>
      </c>
      <c r="AE125" s="77">
        <v>1.5</v>
      </c>
      <c r="AF125" s="28">
        <f t="shared" si="38"/>
        <v>90.625</v>
      </c>
      <c r="AG125" s="28">
        <v>4</v>
      </c>
      <c r="AH125" s="77">
        <v>1.1000000000000001</v>
      </c>
      <c r="AI125" s="28">
        <f t="shared" si="39"/>
        <v>72.5</v>
      </c>
      <c r="AP125" s="174">
        <f t="shared" si="40"/>
        <v>6272.666666666667</v>
      </c>
    </row>
    <row r="126" spans="1:42">
      <c r="A126" s="49" t="s">
        <v>56</v>
      </c>
      <c r="B126" s="44">
        <v>149084</v>
      </c>
      <c r="C126" s="46">
        <v>4969</v>
      </c>
      <c r="D126" s="28">
        <v>154</v>
      </c>
      <c r="E126" s="28">
        <v>10</v>
      </c>
      <c r="F126" s="50">
        <v>94</v>
      </c>
      <c r="G126" s="41">
        <v>160</v>
      </c>
      <c r="H126" s="28">
        <v>5</v>
      </c>
      <c r="I126" s="53" t="s">
        <v>49</v>
      </c>
      <c r="J126" s="41">
        <v>277</v>
      </c>
      <c r="K126" s="28">
        <v>37</v>
      </c>
      <c r="L126" s="53" t="s">
        <v>77</v>
      </c>
      <c r="M126" s="7">
        <v>105.22</v>
      </c>
      <c r="N126" s="27">
        <v>22.4</v>
      </c>
      <c r="O126" s="32">
        <v>18410</v>
      </c>
      <c r="P126" s="7">
        <f t="shared" si="37"/>
        <v>0.1234874299052883</v>
      </c>
      <c r="Q126" s="6">
        <v>7272</v>
      </c>
      <c r="R126" s="6">
        <v>5976</v>
      </c>
      <c r="S126" s="6">
        <v>14771</v>
      </c>
      <c r="T126" s="6">
        <v>480</v>
      </c>
      <c r="U126" s="32">
        <v>4958</v>
      </c>
      <c r="V126" s="32">
        <v>2103</v>
      </c>
      <c r="W126" s="75">
        <f t="shared" si="41"/>
        <v>35560</v>
      </c>
      <c r="X126" s="6">
        <v>1</v>
      </c>
      <c r="Y126" s="24">
        <v>6</v>
      </c>
      <c r="Z126" s="20">
        <v>7.5</v>
      </c>
      <c r="AA126" s="20">
        <v>7.6</v>
      </c>
      <c r="AB126" s="26">
        <v>1.7210000000000001</v>
      </c>
      <c r="AC126" s="26">
        <v>1.63</v>
      </c>
      <c r="AD126" s="28">
        <v>17</v>
      </c>
      <c r="AE126" s="77">
        <v>2</v>
      </c>
      <c r="AF126" s="28">
        <f t="shared" si="38"/>
        <v>88.235294117647058</v>
      </c>
      <c r="AG126" s="28">
        <v>4</v>
      </c>
      <c r="AH126" s="77">
        <v>0.7</v>
      </c>
      <c r="AI126" s="28">
        <f t="shared" si="39"/>
        <v>82.5</v>
      </c>
      <c r="AP126" s="174">
        <f t="shared" si="40"/>
        <v>10600.533333333333</v>
      </c>
    </row>
    <row r="127" spans="1:42" ht="13.5" thickBot="1">
      <c r="A127" s="49" t="s">
        <v>59</v>
      </c>
      <c r="B127" s="45">
        <v>149473</v>
      </c>
      <c r="C127" s="47">
        <v>4822</v>
      </c>
      <c r="D127" s="37">
        <v>125</v>
      </c>
      <c r="E127" s="37">
        <v>9</v>
      </c>
      <c r="F127" s="54">
        <v>93</v>
      </c>
      <c r="G127" s="42">
        <v>138</v>
      </c>
      <c r="H127" s="37">
        <v>5</v>
      </c>
      <c r="I127" s="57" t="s">
        <v>57</v>
      </c>
      <c r="J127" s="42">
        <v>240</v>
      </c>
      <c r="K127" s="37">
        <v>44</v>
      </c>
      <c r="L127" s="57" t="s">
        <v>76</v>
      </c>
      <c r="M127" s="67">
        <v>41.06</v>
      </c>
      <c r="N127" s="68">
        <v>22.4</v>
      </c>
      <c r="O127" s="33">
        <v>15700</v>
      </c>
      <c r="P127" s="7">
        <f t="shared" si="37"/>
        <v>0.10503569206478762</v>
      </c>
      <c r="Q127" s="6">
        <v>6515</v>
      </c>
      <c r="R127" s="6">
        <v>5301</v>
      </c>
      <c r="S127" s="6">
        <v>15153</v>
      </c>
      <c r="T127" s="6">
        <v>493</v>
      </c>
      <c r="U127" s="33">
        <v>4189</v>
      </c>
      <c r="V127" s="33">
        <v>2317</v>
      </c>
      <c r="W127" s="75">
        <f t="shared" si="41"/>
        <v>33968</v>
      </c>
      <c r="X127" s="6">
        <v>3</v>
      </c>
      <c r="Y127" s="25">
        <v>16</v>
      </c>
      <c r="Z127" s="20">
        <v>7.4</v>
      </c>
      <c r="AA127" s="20">
        <v>7.5</v>
      </c>
      <c r="AB127" s="26">
        <v>1.6140000000000001</v>
      </c>
      <c r="AC127" s="26">
        <v>1.518</v>
      </c>
      <c r="AD127" s="37">
        <v>23</v>
      </c>
      <c r="AE127" s="78">
        <v>9.5</v>
      </c>
      <c r="AF127" s="28">
        <f t="shared" si="38"/>
        <v>58.695652173913047</v>
      </c>
      <c r="AG127" s="37">
        <v>4</v>
      </c>
      <c r="AH127" s="78">
        <v>1.6</v>
      </c>
      <c r="AI127" s="28">
        <f t="shared" si="39"/>
        <v>60</v>
      </c>
      <c r="AP127" s="174">
        <f t="shared" si="40"/>
        <v>8872.4800000000014</v>
      </c>
    </row>
    <row r="128" spans="1:42" ht="13.5" thickTop="1">
      <c r="A128" s="61" t="s">
        <v>105</v>
      </c>
      <c r="B128" s="62">
        <f t="shared" ref="B128:Y128" si="42">SUM(B116:B127)</f>
        <v>1818674</v>
      </c>
      <c r="C128" s="62">
        <f t="shared" si="42"/>
        <v>59738</v>
      </c>
      <c r="D128" s="62">
        <f t="shared" si="42"/>
        <v>1601</v>
      </c>
      <c r="E128" s="62">
        <f>SUM(E116:E127)</f>
        <v>97</v>
      </c>
      <c r="F128" s="64">
        <f>SUM(F116:F127)</f>
        <v>1125</v>
      </c>
      <c r="G128" s="62">
        <f>SUM(G116:G127)</f>
        <v>1932</v>
      </c>
      <c r="H128" s="62">
        <f>SUM(H116:H127)</f>
        <v>58</v>
      </c>
      <c r="I128" s="64">
        <f>SUM(I116:I127)</f>
        <v>483</v>
      </c>
      <c r="J128" s="62">
        <f t="shared" si="42"/>
        <v>3188</v>
      </c>
      <c r="K128" s="62">
        <f>SUM(K116:K127)</f>
        <v>515</v>
      </c>
      <c r="L128" s="64">
        <f>SUM(L116:L127)</f>
        <v>414</v>
      </c>
      <c r="M128" s="62">
        <f t="shared" si="42"/>
        <v>921.54</v>
      </c>
      <c r="N128" s="64">
        <f t="shared" si="42"/>
        <v>257.3</v>
      </c>
      <c r="O128" s="62">
        <f t="shared" si="42"/>
        <v>276732</v>
      </c>
      <c r="P128" s="65">
        <f t="shared" si="42"/>
        <v>1.8268129447027415</v>
      </c>
      <c r="Q128" s="62">
        <f t="shared" si="42"/>
        <v>91779</v>
      </c>
      <c r="R128" s="62">
        <f t="shared" si="42"/>
        <v>68291</v>
      </c>
      <c r="S128" s="62">
        <f t="shared" si="42"/>
        <v>180002</v>
      </c>
      <c r="T128" s="62">
        <f t="shared" si="42"/>
        <v>7082</v>
      </c>
      <c r="U128" s="62">
        <f t="shared" si="42"/>
        <v>58269</v>
      </c>
      <c r="V128" s="62">
        <f t="shared" si="42"/>
        <v>29059</v>
      </c>
      <c r="W128" s="62">
        <f t="shared" si="42"/>
        <v>434482</v>
      </c>
      <c r="X128" s="62">
        <f t="shared" si="42"/>
        <v>4</v>
      </c>
      <c r="Y128" s="62">
        <f t="shared" si="42"/>
        <v>22</v>
      </c>
      <c r="Z128" s="66"/>
      <c r="AA128" s="66"/>
      <c r="AB128" s="66"/>
      <c r="AC128" s="66"/>
      <c r="AD128" s="62">
        <f t="shared" ref="AD128:AI128" si="43">SUM(AD116:AD127)</f>
        <v>255</v>
      </c>
      <c r="AE128" s="79">
        <f t="shared" si="43"/>
        <v>70</v>
      </c>
      <c r="AF128" s="62">
        <f t="shared" si="43"/>
        <v>825.28670888645308</v>
      </c>
      <c r="AG128" s="62">
        <f t="shared" si="43"/>
        <v>49</v>
      </c>
      <c r="AH128" s="81">
        <f t="shared" si="43"/>
        <v>14.599999999999998</v>
      </c>
      <c r="AI128" s="62">
        <f t="shared" si="43"/>
        <v>846</v>
      </c>
      <c r="AP128" s="144"/>
    </row>
    <row r="129" spans="1:42" ht="13.5" thickBot="1">
      <c r="A129" s="60" t="s">
        <v>106</v>
      </c>
      <c r="B129" s="8">
        <f>SUM(AVERAGE(B116:B127))</f>
        <v>151556.16666666666</v>
      </c>
      <c r="C129" s="8">
        <f t="shared" ref="C129:W129" si="44">SUM(AVERAGE(C116:C127))</f>
        <v>4978.166666666667</v>
      </c>
      <c r="D129" s="8">
        <f t="shared" si="44"/>
        <v>133.41666666666666</v>
      </c>
      <c r="E129" s="8">
        <f>SUM(AVERAGE(E116:E127))</f>
        <v>8.0833333333333339</v>
      </c>
      <c r="F129" s="8">
        <f>SUM(AVERAGE(F116:F127))</f>
        <v>93.75</v>
      </c>
      <c r="G129" s="8">
        <f>SUM(AVERAGE(G116:G127))</f>
        <v>161</v>
      </c>
      <c r="H129" s="8">
        <f>SUM(AVERAGE(H116:H127))</f>
        <v>4.833333333333333</v>
      </c>
      <c r="I129" s="8">
        <f>SUM(AVERAGE(I116:I127))</f>
        <v>96.6</v>
      </c>
      <c r="J129" s="8">
        <f t="shared" si="44"/>
        <v>265.66666666666669</v>
      </c>
      <c r="K129" s="8">
        <f>SUM(AVERAGE(K116:K127))</f>
        <v>42.916666666666664</v>
      </c>
      <c r="L129" s="8">
        <f>SUM(AVERAGE(L116:L127))</f>
        <v>82.8</v>
      </c>
      <c r="M129" s="8">
        <f t="shared" si="44"/>
        <v>76.795000000000002</v>
      </c>
      <c r="N129" s="8">
        <f t="shared" si="44"/>
        <v>21.441666666666666</v>
      </c>
      <c r="O129" s="8">
        <f t="shared" si="44"/>
        <v>23061</v>
      </c>
      <c r="P129" s="48">
        <f t="shared" si="44"/>
        <v>0.15223441205856178</v>
      </c>
      <c r="Q129" s="8">
        <f t="shared" si="44"/>
        <v>7648.25</v>
      </c>
      <c r="R129" s="8">
        <f t="shared" si="44"/>
        <v>5690.916666666667</v>
      </c>
      <c r="S129" s="8">
        <f t="shared" si="44"/>
        <v>15000.166666666666</v>
      </c>
      <c r="T129" s="8">
        <f t="shared" si="44"/>
        <v>590.16666666666663</v>
      </c>
      <c r="U129" s="8">
        <f t="shared" si="44"/>
        <v>4855.75</v>
      </c>
      <c r="V129" s="8">
        <f t="shared" si="44"/>
        <v>2421.5833333333335</v>
      </c>
      <c r="W129" s="8">
        <f t="shared" si="44"/>
        <v>36206.833333333336</v>
      </c>
      <c r="X129" s="8"/>
      <c r="Y129" s="22"/>
      <c r="Z129" s="21">
        <f>AVERAGE(Z116:Z127)</f>
        <v>7.5333333333333341</v>
      </c>
      <c r="AA129" s="21">
        <f t="shared" ref="AA129:AI129" si="45">SUM(AVERAGE(AA116:AA127))</f>
        <v>7.6499999999999995</v>
      </c>
      <c r="AB129" s="168">
        <f t="shared" si="45"/>
        <v>1.6820000000000002</v>
      </c>
      <c r="AC129" s="168">
        <f t="shared" si="45"/>
        <v>1.5378333333333334</v>
      </c>
      <c r="AD129" s="21">
        <f t="shared" si="45"/>
        <v>21.25</v>
      </c>
      <c r="AE129" s="21">
        <f t="shared" si="45"/>
        <v>5.833333333333333</v>
      </c>
      <c r="AF129" s="21">
        <f t="shared" si="45"/>
        <v>68.773892407204428</v>
      </c>
      <c r="AG129" s="21">
        <f t="shared" si="45"/>
        <v>4.083333333333333</v>
      </c>
      <c r="AH129" s="21">
        <f t="shared" si="45"/>
        <v>1.2166666666666666</v>
      </c>
      <c r="AI129" s="8">
        <f t="shared" si="45"/>
        <v>70.5</v>
      </c>
      <c r="AP129" s="178">
        <f>AVERAGE(AP116:AP127)</f>
        <v>10649.114444444445</v>
      </c>
    </row>
    <row r="130" spans="1:42" ht="13.5" thickTop="1"/>
    <row r="131" spans="1:42" ht="13.5" thickBot="1"/>
    <row r="132" spans="1:42" ht="13.5" thickTop="1">
      <c r="A132" s="13" t="s">
        <v>10</v>
      </c>
      <c r="B132" s="14" t="s">
        <v>5</v>
      </c>
      <c r="C132" s="14" t="s">
        <v>5</v>
      </c>
      <c r="D132" s="14" t="s">
        <v>11</v>
      </c>
      <c r="E132" s="14" t="s">
        <v>12</v>
      </c>
      <c r="F132" s="14" t="s">
        <v>3</v>
      </c>
      <c r="G132" s="14" t="s">
        <v>13</v>
      </c>
      <c r="H132" s="14" t="s">
        <v>14</v>
      </c>
      <c r="I132" s="14" t="s">
        <v>15</v>
      </c>
      <c r="J132" s="14" t="s">
        <v>16</v>
      </c>
      <c r="K132" s="14" t="s">
        <v>17</v>
      </c>
      <c r="L132" s="14" t="s">
        <v>9</v>
      </c>
      <c r="M132" s="14" t="s">
        <v>18</v>
      </c>
      <c r="N132" s="15" t="s">
        <v>19</v>
      </c>
      <c r="O132" s="15" t="s">
        <v>20</v>
      </c>
      <c r="P132" s="15" t="s">
        <v>21</v>
      </c>
      <c r="Q132" s="15" t="s">
        <v>81</v>
      </c>
      <c r="R132" s="15" t="s">
        <v>82</v>
      </c>
      <c r="S132" s="15" t="s">
        <v>83</v>
      </c>
      <c r="T132" s="15" t="s">
        <v>84</v>
      </c>
      <c r="U132" s="15" t="s">
        <v>85</v>
      </c>
      <c r="V132" s="15" t="s">
        <v>86</v>
      </c>
      <c r="W132" s="74" t="s">
        <v>87</v>
      </c>
      <c r="X132" s="183" t="s">
        <v>22</v>
      </c>
      <c r="Y132" s="184"/>
      <c r="Z132" s="14" t="s">
        <v>23</v>
      </c>
      <c r="AA132" s="14" t="s">
        <v>24</v>
      </c>
      <c r="AB132" s="14" t="s">
        <v>25</v>
      </c>
      <c r="AC132" s="14" t="s">
        <v>26</v>
      </c>
      <c r="AD132" s="14" t="s">
        <v>88</v>
      </c>
      <c r="AE132" s="14" t="s">
        <v>89</v>
      </c>
      <c r="AF132" s="14" t="s">
        <v>90</v>
      </c>
      <c r="AG132" s="14" t="s">
        <v>91</v>
      </c>
      <c r="AH132" s="14" t="s">
        <v>92</v>
      </c>
      <c r="AI132" s="14" t="s">
        <v>93</v>
      </c>
      <c r="AP132" s="164" t="s">
        <v>27</v>
      </c>
    </row>
    <row r="133" spans="1:42" ht="14.25" thickBot="1">
      <c r="A133" s="16" t="s">
        <v>107</v>
      </c>
      <c r="B133" s="17" t="s">
        <v>29</v>
      </c>
      <c r="C133" s="18" t="s">
        <v>30</v>
      </c>
      <c r="D133" s="17" t="s">
        <v>31</v>
      </c>
      <c r="E133" s="17" t="s">
        <v>31</v>
      </c>
      <c r="F133" s="19" t="s">
        <v>32</v>
      </c>
      <c r="G133" s="17" t="s">
        <v>31</v>
      </c>
      <c r="H133" s="17" t="s">
        <v>31</v>
      </c>
      <c r="I133" s="19" t="s">
        <v>32</v>
      </c>
      <c r="J133" s="17" t="s">
        <v>31</v>
      </c>
      <c r="K133" s="17" t="s">
        <v>31</v>
      </c>
      <c r="L133" s="19" t="s">
        <v>32</v>
      </c>
      <c r="M133" s="17" t="s">
        <v>33</v>
      </c>
      <c r="N133" s="19" t="s">
        <v>34</v>
      </c>
      <c r="O133" s="19" t="s">
        <v>35</v>
      </c>
      <c r="P133" s="18" t="s">
        <v>36</v>
      </c>
      <c r="Q133" s="19" t="s">
        <v>35</v>
      </c>
      <c r="R133" s="19" t="s">
        <v>35</v>
      </c>
      <c r="S133" s="19" t="s">
        <v>35</v>
      </c>
      <c r="T133" s="19" t="s">
        <v>35</v>
      </c>
      <c r="U133" s="19" t="s">
        <v>35</v>
      </c>
      <c r="V133" s="19" t="s">
        <v>35</v>
      </c>
      <c r="W133" s="19" t="s">
        <v>35</v>
      </c>
      <c r="X133" s="17" t="s">
        <v>37</v>
      </c>
      <c r="Y133" s="17" t="s">
        <v>38</v>
      </c>
      <c r="Z133" s="17"/>
      <c r="AA133" s="17"/>
      <c r="AB133" s="17"/>
      <c r="AC133" s="17"/>
      <c r="AD133" s="17" t="s">
        <v>31</v>
      </c>
      <c r="AE133" s="17" t="s">
        <v>31</v>
      </c>
      <c r="AF133" s="19" t="s">
        <v>32</v>
      </c>
      <c r="AG133" s="17" t="s">
        <v>31</v>
      </c>
      <c r="AH133" s="17" t="s">
        <v>31</v>
      </c>
      <c r="AI133" s="19" t="s">
        <v>32</v>
      </c>
      <c r="AP133" s="171" t="s">
        <v>39</v>
      </c>
    </row>
    <row r="134" spans="1:42" ht="13.5" thickTop="1">
      <c r="A134" s="49" t="s">
        <v>40</v>
      </c>
      <c r="B134" s="43">
        <v>143938</v>
      </c>
      <c r="C134" s="43">
        <v>4643</v>
      </c>
      <c r="D134" s="34">
        <v>170</v>
      </c>
      <c r="E134" s="34">
        <v>8</v>
      </c>
      <c r="F134" s="58">
        <v>96</v>
      </c>
      <c r="G134" s="40">
        <v>148</v>
      </c>
      <c r="H134" s="34">
        <v>5</v>
      </c>
      <c r="I134" s="34">
        <v>97</v>
      </c>
      <c r="J134" s="40">
        <v>278</v>
      </c>
      <c r="K134" s="34">
        <v>35</v>
      </c>
      <c r="L134" s="34">
        <v>88</v>
      </c>
      <c r="M134" s="35">
        <v>103.9</v>
      </c>
      <c r="N134" s="36">
        <v>20.2</v>
      </c>
      <c r="O134" s="31">
        <v>20844</v>
      </c>
      <c r="P134" s="7">
        <f t="shared" ref="P134:P145" si="46">O134/B134</f>
        <v>0.14481234976170296</v>
      </c>
      <c r="Q134" s="6">
        <v>7060</v>
      </c>
      <c r="R134" s="6">
        <v>5233</v>
      </c>
      <c r="S134" s="6">
        <v>14557</v>
      </c>
      <c r="T134" s="6">
        <v>439</v>
      </c>
      <c r="U134" s="31">
        <v>4461</v>
      </c>
      <c r="V134" s="31">
        <v>2082</v>
      </c>
      <c r="W134" s="75">
        <f>SUM(Q134:V134)</f>
        <v>33832</v>
      </c>
      <c r="X134" s="6">
        <v>14</v>
      </c>
      <c r="Y134" s="23">
        <v>112</v>
      </c>
      <c r="Z134" s="20">
        <v>7.4</v>
      </c>
      <c r="AA134" s="20">
        <v>7.3</v>
      </c>
      <c r="AB134" s="26">
        <v>1.413</v>
      </c>
      <c r="AC134" s="26">
        <v>1.3660000000000001</v>
      </c>
      <c r="AD134" s="34">
        <v>15</v>
      </c>
      <c r="AE134" s="76">
        <v>2.8</v>
      </c>
      <c r="AF134" s="34">
        <f t="shared" ref="AF134:AF145" si="47">100-((AE134*100/AD134))</f>
        <v>81.333333333333329</v>
      </c>
      <c r="AG134" s="34">
        <v>4</v>
      </c>
      <c r="AH134" s="76">
        <v>1.4</v>
      </c>
      <c r="AI134" s="34">
        <f t="shared" ref="AI134:AI145" si="48">100-((AH134*100/AG134))</f>
        <v>65</v>
      </c>
      <c r="AP134" s="174">
        <f t="shared" ref="AP134:AP145" si="49">(0.8*C134*G134)/60</f>
        <v>9162.1866666666683</v>
      </c>
    </row>
    <row r="135" spans="1:42">
      <c r="A135" s="49" t="s">
        <v>41</v>
      </c>
      <c r="B135" s="44">
        <v>121923</v>
      </c>
      <c r="C135" s="44">
        <v>4204</v>
      </c>
      <c r="D135" s="28">
        <v>118</v>
      </c>
      <c r="E135" s="28">
        <v>9</v>
      </c>
      <c r="F135" s="50">
        <v>92</v>
      </c>
      <c r="G135" s="41">
        <v>164</v>
      </c>
      <c r="H135" s="28">
        <v>5</v>
      </c>
      <c r="I135" s="28">
        <v>97</v>
      </c>
      <c r="J135" s="41">
        <v>247</v>
      </c>
      <c r="K135" s="28">
        <v>37</v>
      </c>
      <c r="L135" s="28">
        <v>85</v>
      </c>
      <c r="M135" s="7">
        <v>63.4</v>
      </c>
      <c r="N135" s="27">
        <v>19.100000000000001</v>
      </c>
      <c r="O135" s="32">
        <v>18950</v>
      </c>
      <c r="P135" s="7">
        <f t="shared" si="46"/>
        <v>0.15542596556843252</v>
      </c>
      <c r="Q135" s="6">
        <v>5372</v>
      </c>
      <c r="R135" s="6">
        <v>4322</v>
      </c>
      <c r="S135" s="6">
        <v>12561</v>
      </c>
      <c r="T135" s="6">
        <v>383</v>
      </c>
      <c r="U135" s="32">
        <v>5881</v>
      </c>
      <c r="V135" s="32">
        <v>1867</v>
      </c>
      <c r="W135" s="75">
        <f t="shared" ref="W135:W145" si="50">SUM(Q135:V135)</f>
        <v>30386</v>
      </c>
      <c r="X135" s="6">
        <v>10</v>
      </c>
      <c r="Y135" s="24">
        <v>60</v>
      </c>
      <c r="Z135" s="20">
        <v>7.5</v>
      </c>
      <c r="AA135" s="20">
        <v>7.4</v>
      </c>
      <c r="AB135" s="26">
        <v>1.585</v>
      </c>
      <c r="AC135" s="26">
        <v>1.4059999999999999</v>
      </c>
      <c r="AD135" s="28">
        <v>26</v>
      </c>
      <c r="AE135" s="77">
        <v>2.5</v>
      </c>
      <c r="AF135" s="28">
        <f t="shared" si="47"/>
        <v>90.384615384615387</v>
      </c>
      <c r="AG135" s="28">
        <v>5</v>
      </c>
      <c r="AH135" s="77">
        <v>0.8</v>
      </c>
      <c r="AI135" s="28">
        <f t="shared" si="48"/>
        <v>84</v>
      </c>
      <c r="AP135" s="174">
        <f t="shared" si="49"/>
        <v>9192.7466666666678</v>
      </c>
    </row>
    <row r="136" spans="1:42">
      <c r="A136" s="49" t="s">
        <v>42</v>
      </c>
      <c r="B136" s="44">
        <v>149073</v>
      </c>
      <c r="C136" s="44">
        <v>4809</v>
      </c>
      <c r="D136" s="28">
        <v>123</v>
      </c>
      <c r="E136" s="28">
        <v>7</v>
      </c>
      <c r="F136" s="50">
        <v>94</v>
      </c>
      <c r="G136" s="41">
        <v>171</v>
      </c>
      <c r="H136" s="28">
        <v>5</v>
      </c>
      <c r="I136" s="28">
        <v>97</v>
      </c>
      <c r="J136" s="41">
        <v>320</v>
      </c>
      <c r="K136" s="28">
        <v>40</v>
      </c>
      <c r="L136" s="28">
        <v>88</v>
      </c>
      <c r="M136" s="7">
        <v>107.76</v>
      </c>
      <c r="N136" s="27">
        <v>19.3</v>
      </c>
      <c r="O136" s="32">
        <v>21819</v>
      </c>
      <c r="P136" s="7">
        <f t="shared" si="46"/>
        <v>0.146364532812783</v>
      </c>
      <c r="Q136" s="6">
        <v>7191</v>
      </c>
      <c r="R136" s="6">
        <v>5572</v>
      </c>
      <c r="S136" s="6">
        <v>15455</v>
      </c>
      <c r="T136" s="6">
        <v>605</v>
      </c>
      <c r="U136" s="32">
        <v>4665</v>
      </c>
      <c r="V136" s="32">
        <v>2267</v>
      </c>
      <c r="W136" s="75">
        <f t="shared" si="50"/>
        <v>35755</v>
      </c>
      <c r="X136" s="6">
        <v>14</v>
      </c>
      <c r="Y136" s="24">
        <v>83</v>
      </c>
      <c r="Z136" s="20">
        <v>7.4</v>
      </c>
      <c r="AA136" s="20">
        <v>7.6</v>
      </c>
      <c r="AB136" s="26">
        <v>1.4379999999999999</v>
      </c>
      <c r="AC136" s="26">
        <v>1.3089999999999999</v>
      </c>
      <c r="AD136" s="28">
        <v>19</v>
      </c>
      <c r="AE136" s="77">
        <v>8.1999999999999993</v>
      </c>
      <c r="AF136" s="28">
        <f t="shared" si="47"/>
        <v>56.842105263157897</v>
      </c>
      <c r="AG136" s="28">
        <v>4</v>
      </c>
      <c r="AH136" s="77">
        <v>1.3</v>
      </c>
      <c r="AI136" s="28">
        <f t="shared" si="48"/>
        <v>67.5</v>
      </c>
      <c r="AP136" s="174">
        <f t="shared" si="49"/>
        <v>10964.52</v>
      </c>
    </row>
    <row r="137" spans="1:42">
      <c r="A137" s="49" t="s">
        <v>43</v>
      </c>
      <c r="B137" s="44">
        <v>154926</v>
      </c>
      <c r="C137" s="44">
        <v>5164</v>
      </c>
      <c r="D137" s="28">
        <v>397</v>
      </c>
      <c r="E137" s="28">
        <v>10</v>
      </c>
      <c r="F137" s="50">
        <v>98</v>
      </c>
      <c r="G137" s="41">
        <v>304</v>
      </c>
      <c r="H137" s="28">
        <v>6</v>
      </c>
      <c r="I137" s="28">
        <v>98</v>
      </c>
      <c r="J137" s="41">
        <v>771</v>
      </c>
      <c r="K137" s="28">
        <v>33</v>
      </c>
      <c r="L137" s="28">
        <v>96</v>
      </c>
      <c r="M137" s="7">
        <v>61.58</v>
      </c>
      <c r="N137" s="27">
        <v>18.600000000000001</v>
      </c>
      <c r="O137" s="32">
        <v>21823</v>
      </c>
      <c r="P137" s="7">
        <f t="shared" si="46"/>
        <v>0.14086079805842788</v>
      </c>
      <c r="Q137" s="6">
        <v>8858</v>
      </c>
      <c r="R137" s="6">
        <v>6063</v>
      </c>
      <c r="S137" s="6">
        <v>16370</v>
      </c>
      <c r="T137" s="6">
        <v>798</v>
      </c>
      <c r="U137" s="32">
        <v>4582</v>
      </c>
      <c r="V137" s="32">
        <v>2438</v>
      </c>
      <c r="W137" s="75">
        <f t="shared" si="50"/>
        <v>39109</v>
      </c>
      <c r="X137" s="6">
        <v>4</v>
      </c>
      <c r="Y137" s="24">
        <v>22</v>
      </c>
      <c r="Z137" s="20">
        <v>7.3</v>
      </c>
      <c r="AA137" s="20">
        <v>7.6</v>
      </c>
      <c r="AB137" s="26">
        <v>1.5960000000000001</v>
      </c>
      <c r="AC137" s="26">
        <v>1.405</v>
      </c>
      <c r="AD137" s="28">
        <v>25</v>
      </c>
      <c r="AE137" s="77">
        <v>4.2</v>
      </c>
      <c r="AF137" s="28">
        <f t="shared" si="47"/>
        <v>83.2</v>
      </c>
      <c r="AG137" s="28">
        <v>8</v>
      </c>
      <c r="AH137" s="77">
        <v>1.1000000000000001</v>
      </c>
      <c r="AI137" s="28">
        <f t="shared" si="48"/>
        <v>86.25</v>
      </c>
      <c r="AP137" s="174">
        <f t="shared" si="49"/>
        <v>20931.413333333334</v>
      </c>
    </row>
    <row r="138" spans="1:42">
      <c r="A138" s="49" t="s">
        <v>44</v>
      </c>
      <c r="B138" s="44">
        <v>175260</v>
      </c>
      <c r="C138" s="46">
        <v>5654</v>
      </c>
      <c r="D138" s="28">
        <v>93</v>
      </c>
      <c r="E138" s="28">
        <v>10</v>
      </c>
      <c r="F138" s="50">
        <v>89</v>
      </c>
      <c r="G138" s="41">
        <v>135</v>
      </c>
      <c r="H138" s="28">
        <v>6</v>
      </c>
      <c r="I138" s="28">
        <v>96</v>
      </c>
      <c r="J138" s="41">
        <v>221</v>
      </c>
      <c r="K138" s="28">
        <v>30</v>
      </c>
      <c r="L138" s="28">
        <v>87</v>
      </c>
      <c r="M138" s="7">
        <v>103.35</v>
      </c>
      <c r="N138" s="27">
        <v>20.2</v>
      </c>
      <c r="O138" s="32">
        <v>24180</v>
      </c>
      <c r="P138" s="7">
        <f t="shared" si="46"/>
        <v>0.13796644984594317</v>
      </c>
      <c r="Q138" s="6">
        <v>9688</v>
      </c>
      <c r="R138" s="6">
        <v>6425</v>
      </c>
      <c r="S138" s="6">
        <v>15855</v>
      </c>
      <c r="T138" s="6">
        <v>673</v>
      </c>
      <c r="U138" s="32">
        <v>4796</v>
      </c>
      <c r="V138" s="32">
        <v>2387</v>
      </c>
      <c r="W138" s="75">
        <f t="shared" si="50"/>
        <v>39824</v>
      </c>
      <c r="X138" s="6">
        <v>2</v>
      </c>
      <c r="Y138" s="24">
        <v>8</v>
      </c>
      <c r="Z138" s="20">
        <v>7.5</v>
      </c>
      <c r="AA138" s="20">
        <v>8</v>
      </c>
      <c r="AB138" s="26">
        <v>1.49</v>
      </c>
      <c r="AC138" s="26">
        <v>1.3149999999999999</v>
      </c>
      <c r="AD138" s="28">
        <v>18</v>
      </c>
      <c r="AE138" s="77">
        <v>1.5</v>
      </c>
      <c r="AF138" s="28">
        <f t="shared" si="47"/>
        <v>91.666666666666671</v>
      </c>
      <c r="AG138" s="28">
        <v>4</v>
      </c>
      <c r="AH138" s="77">
        <v>1.2</v>
      </c>
      <c r="AI138" s="28">
        <f t="shared" si="48"/>
        <v>70</v>
      </c>
      <c r="AP138" s="174">
        <f t="shared" si="49"/>
        <v>10177.200000000001</v>
      </c>
    </row>
    <row r="139" spans="1:42">
      <c r="A139" s="49" t="s">
        <v>45</v>
      </c>
      <c r="B139" s="44">
        <v>160761</v>
      </c>
      <c r="C139" s="46">
        <v>5359</v>
      </c>
      <c r="D139" s="28">
        <v>100</v>
      </c>
      <c r="E139" s="28">
        <v>6</v>
      </c>
      <c r="F139" s="50">
        <v>94</v>
      </c>
      <c r="G139" s="41">
        <v>105</v>
      </c>
      <c r="H139" s="28">
        <v>5</v>
      </c>
      <c r="I139" s="53" t="s">
        <v>68</v>
      </c>
      <c r="J139" s="41">
        <v>224</v>
      </c>
      <c r="K139" s="28">
        <v>37</v>
      </c>
      <c r="L139" s="53" t="s">
        <v>65</v>
      </c>
      <c r="M139" s="7">
        <v>90.9</v>
      </c>
      <c r="N139" s="27">
        <v>20.399999999999999</v>
      </c>
      <c r="O139" s="32">
        <v>23312</v>
      </c>
      <c r="P139" s="7">
        <f t="shared" si="46"/>
        <v>0.14501029478542682</v>
      </c>
      <c r="Q139" s="6">
        <v>9352</v>
      </c>
      <c r="R139" s="6">
        <v>5399</v>
      </c>
      <c r="S139" s="6">
        <v>14239</v>
      </c>
      <c r="T139" s="6">
        <v>571</v>
      </c>
      <c r="U139" s="32">
        <v>3989</v>
      </c>
      <c r="V139" s="32">
        <v>2805</v>
      </c>
      <c r="W139" s="75">
        <f t="shared" si="50"/>
        <v>36355</v>
      </c>
      <c r="X139" s="6">
        <v>3</v>
      </c>
      <c r="Y139" s="24">
        <v>12</v>
      </c>
      <c r="Z139" s="20">
        <v>7.6</v>
      </c>
      <c r="AA139" s="20">
        <v>7.7</v>
      </c>
      <c r="AB139" s="26">
        <v>1.3560000000000001</v>
      </c>
      <c r="AC139" s="26">
        <v>1.339</v>
      </c>
      <c r="AD139" s="28">
        <v>20</v>
      </c>
      <c r="AE139" s="77">
        <v>1.2</v>
      </c>
      <c r="AF139" s="28">
        <f t="shared" si="47"/>
        <v>94</v>
      </c>
      <c r="AG139" s="28">
        <v>4</v>
      </c>
      <c r="AH139" s="77">
        <v>1.3</v>
      </c>
      <c r="AI139" s="28">
        <f t="shared" si="48"/>
        <v>67.5</v>
      </c>
      <c r="AP139" s="174">
        <f t="shared" si="49"/>
        <v>7502.6</v>
      </c>
    </row>
    <row r="140" spans="1:42">
      <c r="A140" s="49" t="s">
        <v>48</v>
      </c>
      <c r="B140" s="44">
        <v>165018</v>
      </c>
      <c r="C140" s="46">
        <v>5323</v>
      </c>
      <c r="D140" s="28">
        <v>201</v>
      </c>
      <c r="E140" s="28">
        <v>7</v>
      </c>
      <c r="F140" s="50">
        <v>97</v>
      </c>
      <c r="G140" s="41">
        <v>145</v>
      </c>
      <c r="H140" s="28">
        <v>5</v>
      </c>
      <c r="I140" s="53" t="s">
        <v>49</v>
      </c>
      <c r="J140" s="41">
        <v>300</v>
      </c>
      <c r="K140" s="28">
        <v>51</v>
      </c>
      <c r="L140" s="53" t="s">
        <v>65</v>
      </c>
      <c r="M140" s="7">
        <v>109.1</v>
      </c>
      <c r="N140" s="27">
        <v>20.5</v>
      </c>
      <c r="O140" s="32">
        <v>23708</v>
      </c>
      <c r="P140" s="7">
        <f t="shared" si="46"/>
        <v>0.14366917548388661</v>
      </c>
      <c r="Q140" s="6">
        <v>9514</v>
      </c>
      <c r="R140" s="6">
        <v>5585</v>
      </c>
      <c r="S140" s="6">
        <v>14458</v>
      </c>
      <c r="T140" s="6">
        <v>562</v>
      </c>
      <c r="U140" s="32">
        <v>4227</v>
      </c>
      <c r="V140" s="32">
        <v>3080</v>
      </c>
      <c r="W140" s="75">
        <f t="shared" si="50"/>
        <v>37426</v>
      </c>
      <c r="X140" s="6">
        <v>8</v>
      </c>
      <c r="Y140" s="24">
        <v>32</v>
      </c>
      <c r="Z140" s="20">
        <v>7.4</v>
      </c>
      <c r="AA140" s="20">
        <v>7.8</v>
      </c>
      <c r="AB140" s="26">
        <v>1.43</v>
      </c>
      <c r="AC140" s="26">
        <v>1.266</v>
      </c>
      <c r="AD140" s="28">
        <v>19</v>
      </c>
      <c r="AE140" s="77">
        <v>1.7</v>
      </c>
      <c r="AF140" s="28">
        <f t="shared" si="47"/>
        <v>91.05263157894737</v>
      </c>
      <c r="AG140" s="28">
        <v>4</v>
      </c>
      <c r="AH140" s="77">
        <v>1.4</v>
      </c>
      <c r="AI140" s="28">
        <f t="shared" si="48"/>
        <v>65</v>
      </c>
      <c r="AP140" s="174">
        <f t="shared" si="49"/>
        <v>10291.133333333335</v>
      </c>
    </row>
    <row r="141" spans="1:42">
      <c r="A141" s="49" t="s">
        <v>51</v>
      </c>
      <c r="B141" s="44">
        <v>162968</v>
      </c>
      <c r="C141" s="46">
        <v>5257</v>
      </c>
      <c r="D141" s="28">
        <v>119</v>
      </c>
      <c r="E141" s="28">
        <v>7</v>
      </c>
      <c r="F141" s="50">
        <v>94</v>
      </c>
      <c r="G141" s="41">
        <v>108</v>
      </c>
      <c r="H141" s="28">
        <v>5</v>
      </c>
      <c r="I141" s="53" t="s">
        <v>68</v>
      </c>
      <c r="J141" s="41">
        <v>195</v>
      </c>
      <c r="K141" s="28">
        <v>44</v>
      </c>
      <c r="L141" s="53" t="s">
        <v>52</v>
      </c>
      <c r="M141" s="7">
        <v>44.4</v>
      </c>
      <c r="N141" s="27">
        <v>21.2</v>
      </c>
      <c r="O141" s="32">
        <v>24028</v>
      </c>
      <c r="P141" s="7">
        <f t="shared" si="46"/>
        <v>0.14743998821854598</v>
      </c>
      <c r="Q141" s="6">
        <v>9713</v>
      </c>
      <c r="R141" s="6">
        <v>5223</v>
      </c>
      <c r="S141" s="6">
        <v>14634</v>
      </c>
      <c r="T141" s="6">
        <v>846</v>
      </c>
      <c r="U141" s="32">
        <v>3862</v>
      </c>
      <c r="V141" s="32">
        <v>3335</v>
      </c>
      <c r="W141" s="75">
        <f t="shared" si="50"/>
        <v>37613</v>
      </c>
      <c r="X141" s="6">
        <v>6</v>
      </c>
      <c r="Y141" s="24">
        <v>24</v>
      </c>
      <c r="Z141" s="20">
        <v>7.5</v>
      </c>
      <c r="AA141" s="20">
        <v>7.9</v>
      </c>
      <c r="AB141" s="26">
        <v>1.4670000000000001</v>
      </c>
      <c r="AC141" s="26">
        <v>1.34</v>
      </c>
      <c r="AD141" s="28">
        <v>23</v>
      </c>
      <c r="AE141" s="77">
        <v>6.8</v>
      </c>
      <c r="AF141" s="28">
        <f t="shared" si="47"/>
        <v>70.434782608695656</v>
      </c>
      <c r="AG141" s="28">
        <v>5</v>
      </c>
      <c r="AH141" s="77">
        <v>1.2</v>
      </c>
      <c r="AI141" s="28">
        <f t="shared" si="48"/>
        <v>76</v>
      </c>
      <c r="AP141" s="174">
        <f t="shared" si="49"/>
        <v>7570.0800000000008</v>
      </c>
    </row>
    <row r="142" spans="1:42">
      <c r="A142" s="49" t="s">
        <v>53</v>
      </c>
      <c r="B142" s="44">
        <v>164946</v>
      </c>
      <c r="C142" s="46">
        <v>5498</v>
      </c>
      <c r="D142" s="28">
        <v>113</v>
      </c>
      <c r="E142" s="28">
        <v>7</v>
      </c>
      <c r="F142" s="50">
        <v>94</v>
      </c>
      <c r="G142" s="41">
        <v>131</v>
      </c>
      <c r="H142" s="28">
        <v>5</v>
      </c>
      <c r="I142" s="53" t="s">
        <v>57</v>
      </c>
      <c r="J142" s="41">
        <v>221</v>
      </c>
      <c r="K142" s="28">
        <v>24</v>
      </c>
      <c r="L142" s="53" t="s">
        <v>60</v>
      </c>
      <c r="M142" s="7">
        <v>63.84</v>
      </c>
      <c r="N142" s="27">
        <v>20</v>
      </c>
      <c r="O142" s="32">
        <v>20812</v>
      </c>
      <c r="P142" s="7">
        <f t="shared" si="46"/>
        <v>0.12617462684757436</v>
      </c>
      <c r="Q142" s="6">
        <v>9517</v>
      </c>
      <c r="R142" s="6">
        <v>5672</v>
      </c>
      <c r="S142" s="6">
        <v>14930</v>
      </c>
      <c r="T142" s="6">
        <v>546</v>
      </c>
      <c r="U142" s="32">
        <v>4125</v>
      </c>
      <c r="V142" s="32">
        <v>3406</v>
      </c>
      <c r="W142" s="75">
        <f t="shared" si="50"/>
        <v>38196</v>
      </c>
      <c r="X142" s="6">
        <v>8</v>
      </c>
      <c r="Y142" s="24">
        <v>32</v>
      </c>
      <c r="Z142" s="20">
        <v>7.4</v>
      </c>
      <c r="AA142" s="20">
        <v>7.6</v>
      </c>
      <c r="AB142" s="26">
        <v>1.667</v>
      </c>
      <c r="AC142" s="26">
        <v>1.42</v>
      </c>
      <c r="AD142" s="28">
        <v>25</v>
      </c>
      <c r="AE142" s="77">
        <v>1.6</v>
      </c>
      <c r="AF142" s="28">
        <f t="shared" si="47"/>
        <v>93.6</v>
      </c>
      <c r="AG142" s="28">
        <v>4</v>
      </c>
      <c r="AH142" s="77">
        <v>0.4</v>
      </c>
      <c r="AI142" s="28">
        <f t="shared" si="48"/>
        <v>90</v>
      </c>
      <c r="AP142" s="174">
        <f t="shared" si="49"/>
        <v>9603.1733333333341</v>
      </c>
    </row>
    <row r="143" spans="1:42">
      <c r="A143" s="49" t="s">
        <v>55</v>
      </c>
      <c r="B143" s="44">
        <v>172615</v>
      </c>
      <c r="C143" s="46">
        <f>B143/31</f>
        <v>5568.2258064516127</v>
      </c>
      <c r="D143" s="28">
        <v>133</v>
      </c>
      <c r="E143" s="28">
        <v>3</v>
      </c>
      <c r="F143" s="50">
        <v>98</v>
      </c>
      <c r="G143" s="41">
        <v>90</v>
      </c>
      <c r="H143" s="28">
        <v>5</v>
      </c>
      <c r="I143" s="53" t="s">
        <v>54</v>
      </c>
      <c r="J143" s="41">
        <v>202</v>
      </c>
      <c r="K143" s="28">
        <v>16</v>
      </c>
      <c r="L143" s="53" t="s">
        <v>66</v>
      </c>
      <c r="M143" s="7">
        <v>92.02</v>
      </c>
      <c r="N143" s="27">
        <v>22</v>
      </c>
      <c r="O143" s="32">
        <v>22119</v>
      </c>
      <c r="P143" s="7">
        <f t="shared" si="46"/>
        <v>0.1281406598499551</v>
      </c>
      <c r="Q143" s="6">
        <v>8110</v>
      </c>
      <c r="R143" s="6">
        <v>6414</v>
      </c>
      <c r="S143" s="6">
        <v>16448</v>
      </c>
      <c r="T143" s="6">
        <v>599</v>
      </c>
      <c r="U143" s="32">
        <v>5238</v>
      </c>
      <c r="V143" s="32">
        <v>3473</v>
      </c>
      <c r="W143" s="75">
        <f t="shared" si="50"/>
        <v>40282</v>
      </c>
      <c r="X143" s="6">
        <v>8</v>
      </c>
      <c r="Y143" s="24">
        <v>80</v>
      </c>
      <c r="Z143" s="20">
        <v>7.7</v>
      </c>
      <c r="AA143" s="20">
        <v>7.7</v>
      </c>
      <c r="AB143" s="26">
        <v>1.514</v>
      </c>
      <c r="AC143" s="26">
        <v>1.36</v>
      </c>
      <c r="AD143" s="28">
        <v>16</v>
      </c>
      <c r="AE143" s="77">
        <v>1.4</v>
      </c>
      <c r="AF143" s="28">
        <f t="shared" si="47"/>
        <v>91.25</v>
      </c>
      <c r="AG143" s="28">
        <v>3</v>
      </c>
      <c r="AH143" s="77">
        <v>0.9</v>
      </c>
      <c r="AI143" s="28">
        <f t="shared" si="48"/>
        <v>70</v>
      </c>
      <c r="AP143" s="174">
        <f t="shared" si="49"/>
        <v>6681.8709677419365</v>
      </c>
    </row>
    <row r="144" spans="1:42">
      <c r="A144" s="49" t="s">
        <v>56</v>
      </c>
      <c r="B144" s="44">
        <v>175498</v>
      </c>
      <c r="C144" s="46">
        <v>5850</v>
      </c>
      <c r="D144" s="28">
        <v>174</v>
      </c>
      <c r="E144" s="28">
        <v>7</v>
      </c>
      <c r="F144" s="50">
        <v>96</v>
      </c>
      <c r="G144" s="41">
        <v>116</v>
      </c>
      <c r="H144" s="28">
        <v>5</v>
      </c>
      <c r="I144" s="53" t="s">
        <v>57</v>
      </c>
      <c r="J144" s="41">
        <v>225</v>
      </c>
      <c r="K144" s="28">
        <v>20</v>
      </c>
      <c r="L144" s="53" t="s">
        <v>58</v>
      </c>
      <c r="M144" s="7">
        <v>86.62</v>
      </c>
      <c r="N144" s="27">
        <v>24.3</v>
      </c>
      <c r="O144" s="32">
        <v>21736</v>
      </c>
      <c r="P144" s="7">
        <f t="shared" si="46"/>
        <v>0.12385326328505168</v>
      </c>
      <c r="Q144" s="6">
        <v>9222</v>
      </c>
      <c r="R144" s="6">
        <v>8034</v>
      </c>
      <c r="S144" s="6">
        <v>16659</v>
      </c>
      <c r="T144" s="6">
        <v>1068</v>
      </c>
      <c r="U144" s="32">
        <v>5488</v>
      </c>
      <c r="V144" s="32">
        <v>3082</v>
      </c>
      <c r="W144" s="75">
        <f t="shared" si="50"/>
        <v>43553</v>
      </c>
      <c r="X144" s="6">
        <v>6</v>
      </c>
      <c r="Y144" s="24">
        <v>24</v>
      </c>
      <c r="Z144" s="20">
        <v>7.6</v>
      </c>
      <c r="AA144" s="20">
        <v>7.5</v>
      </c>
      <c r="AB144" s="26">
        <v>1.67</v>
      </c>
      <c r="AC144" s="26">
        <v>1.5669999999999999</v>
      </c>
      <c r="AD144" s="28">
        <v>15</v>
      </c>
      <c r="AE144" s="77">
        <v>1.5</v>
      </c>
      <c r="AF144" s="28">
        <f t="shared" si="47"/>
        <v>90</v>
      </c>
      <c r="AG144" s="28">
        <v>5</v>
      </c>
      <c r="AH144" s="77">
        <v>1.4</v>
      </c>
      <c r="AI144" s="28">
        <f t="shared" si="48"/>
        <v>72</v>
      </c>
      <c r="AP144" s="174">
        <f t="shared" si="49"/>
        <v>9048</v>
      </c>
    </row>
    <row r="145" spans="1:42" ht="13.5" thickBot="1">
      <c r="A145" s="49" t="s">
        <v>59</v>
      </c>
      <c r="B145" s="45">
        <v>179311</v>
      </c>
      <c r="C145" s="47">
        <v>5784</v>
      </c>
      <c r="D145" s="37">
        <v>98</v>
      </c>
      <c r="E145" s="37">
        <v>5</v>
      </c>
      <c r="F145" s="54">
        <v>95</v>
      </c>
      <c r="G145" s="42">
        <v>93</v>
      </c>
      <c r="H145" s="37">
        <v>5</v>
      </c>
      <c r="I145" s="57" t="s">
        <v>68</v>
      </c>
      <c r="J145" s="42">
        <v>200</v>
      </c>
      <c r="K145" s="37">
        <v>17</v>
      </c>
      <c r="L145" s="57" t="s">
        <v>58</v>
      </c>
      <c r="M145" s="67">
        <v>47</v>
      </c>
      <c r="N145" s="68">
        <v>22.9</v>
      </c>
      <c r="O145" s="33">
        <v>21654</v>
      </c>
      <c r="P145" s="7">
        <f t="shared" si="46"/>
        <v>0.12076225106100574</v>
      </c>
      <c r="Q145" s="6">
        <v>10437</v>
      </c>
      <c r="R145" s="6">
        <v>7216</v>
      </c>
      <c r="S145" s="6">
        <v>17779</v>
      </c>
      <c r="T145" s="6">
        <v>630</v>
      </c>
      <c r="U145" s="33">
        <v>4839</v>
      </c>
      <c r="V145" s="33">
        <v>2692</v>
      </c>
      <c r="W145" s="75">
        <f t="shared" si="50"/>
        <v>43593</v>
      </c>
      <c r="X145" s="6"/>
      <c r="Y145" s="25">
        <v>4</v>
      </c>
      <c r="Z145" s="20">
        <v>7.7</v>
      </c>
      <c r="AA145" s="20">
        <v>7.5</v>
      </c>
      <c r="AB145" s="26">
        <v>1.5569999999999999</v>
      </c>
      <c r="AC145" s="26">
        <v>1.4470000000000001</v>
      </c>
      <c r="AD145" s="37">
        <v>21</v>
      </c>
      <c r="AE145" s="78">
        <v>4.8</v>
      </c>
      <c r="AF145" s="37">
        <f t="shared" si="47"/>
        <v>77.142857142857139</v>
      </c>
      <c r="AG145" s="37">
        <v>3</v>
      </c>
      <c r="AH145" s="78">
        <v>0.6</v>
      </c>
      <c r="AI145" s="37">
        <f t="shared" si="48"/>
        <v>80</v>
      </c>
      <c r="AP145" s="174">
        <f t="shared" si="49"/>
        <v>7172.16</v>
      </c>
    </row>
    <row r="146" spans="1:42" ht="13.5" thickTop="1">
      <c r="A146" s="61" t="s">
        <v>108</v>
      </c>
      <c r="B146" s="62">
        <f t="shared" ref="B146:Y146" si="51">SUM(B134:B145)</f>
        <v>1926237</v>
      </c>
      <c r="C146" s="62">
        <f t="shared" si="51"/>
        <v>63113.225806451614</v>
      </c>
      <c r="D146" s="62">
        <f t="shared" si="51"/>
        <v>1839</v>
      </c>
      <c r="E146" s="62">
        <f>SUM(E134:E145)</f>
        <v>86</v>
      </c>
      <c r="F146" s="64">
        <f>SUM(F134:F145)</f>
        <v>1137</v>
      </c>
      <c r="G146" s="62">
        <f>SUM(G134:G145)</f>
        <v>1710</v>
      </c>
      <c r="H146" s="62">
        <f>SUM(H134:H145)</f>
        <v>62</v>
      </c>
      <c r="I146" s="64">
        <f>SUM(I134:I145)</f>
        <v>485</v>
      </c>
      <c r="J146" s="62">
        <f t="shared" si="51"/>
        <v>3404</v>
      </c>
      <c r="K146" s="62">
        <f>SUM(K134:K145)</f>
        <v>384</v>
      </c>
      <c r="L146" s="64">
        <f>SUM(L134:L145)</f>
        <v>444</v>
      </c>
      <c r="M146" s="62">
        <f t="shared" si="51"/>
        <v>973.87</v>
      </c>
      <c r="N146" s="64">
        <f t="shared" si="51"/>
        <v>248.7</v>
      </c>
      <c r="O146" s="62">
        <f t="shared" si="51"/>
        <v>264985</v>
      </c>
      <c r="P146" s="65">
        <f t="shared" si="51"/>
        <v>1.6604803555787357</v>
      </c>
      <c r="Q146" s="62">
        <f t="shared" si="51"/>
        <v>104034</v>
      </c>
      <c r="R146" s="62">
        <f t="shared" si="51"/>
        <v>71158</v>
      </c>
      <c r="S146" s="62">
        <f t="shared" si="51"/>
        <v>183945</v>
      </c>
      <c r="T146" s="62">
        <f t="shared" si="51"/>
        <v>7720</v>
      </c>
      <c r="U146" s="62">
        <f t="shared" si="51"/>
        <v>56153</v>
      </c>
      <c r="V146" s="62">
        <f t="shared" si="51"/>
        <v>32914</v>
      </c>
      <c r="W146" s="62">
        <f t="shared" si="51"/>
        <v>455924</v>
      </c>
      <c r="X146" s="62">
        <f t="shared" si="51"/>
        <v>83</v>
      </c>
      <c r="Y146" s="62">
        <f t="shared" si="51"/>
        <v>493</v>
      </c>
      <c r="Z146" s="66"/>
      <c r="AA146" s="66"/>
      <c r="AB146" s="66"/>
      <c r="AC146" s="66"/>
      <c r="AD146" s="62">
        <f t="shared" ref="AD146:AI146" si="52">SUM(AD134:AD145)</f>
        <v>242</v>
      </c>
      <c r="AE146" s="79">
        <f t="shared" si="52"/>
        <v>38.199999999999996</v>
      </c>
      <c r="AF146" s="62">
        <f t="shared" si="52"/>
        <v>1010.9069919782735</v>
      </c>
      <c r="AG146" s="62">
        <f t="shared" si="52"/>
        <v>53</v>
      </c>
      <c r="AH146" s="81">
        <f t="shared" si="52"/>
        <v>13</v>
      </c>
      <c r="AI146" s="62">
        <f t="shared" si="52"/>
        <v>893.25</v>
      </c>
      <c r="AP146" s="144"/>
    </row>
    <row r="147" spans="1:42" ht="13.5" thickBot="1">
      <c r="A147" s="60" t="s">
        <v>109</v>
      </c>
      <c r="B147" s="8">
        <f>SUM(AVERAGE(B134:B145))</f>
        <v>160519.75</v>
      </c>
      <c r="C147" s="8">
        <f t="shared" ref="C147:W147" si="53">SUM(AVERAGE(C134:C145))</f>
        <v>5259.4354838709678</v>
      </c>
      <c r="D147" s="8">
        <f t="shared" si="53"/>
        <v>153.25</v>
      </c>
      <c r="E147" s="8">
        <f>SUM(AVERAGE(E134:E145))</f>
        <v>7.166666666666667</v>
      </c>
      <c r="F147" s="8">
        <f>SUM(AVERAGE(F134:F145))</f>
        <v>94.75</v>
      </c>
      <c r="G147" s="8">
        <f>SUM(AVERAGE(G134:G145))</f>
        <v>142.5</v>
      </c>
      <c r="H147" s="8">
        <f>SUM(AVERAGE(H134:H145))</f>
        <v>5.166666666666667</v>
      </c>
      <c r="I147" s="8">
        <f>SUM(AVERAGE(I134:I145))</f>
        <v>97</v>
      </c>
      <c r="J147" s="8">
        <f t="shared" si="53"/>
        <v>283.66666666666669</v>
      </c>
      <c r="K147" s="8">
        <f>SUM(AVERAGE(K134:K145))</f>
        <v>32</v>
      </c>
      <c r="L147" s="8">
        <f>SUM(AVERAGE(L134:L145))</f>
        <v>88.8</v>
      </c>
      <c r="M147" s="8">
        <f t="shared" si="53"/>
        <v>81.155833333333334</v>
      </c>
      <c r="N147" s="8">
        <f t="shared" si="53"/>
        <v>20.724999999999998</v>
      </c>
      <c r="O147" s="8">
        <f t="shared" si="53"/>
        <v>22082.083333333332</v>
      </c>
      <c r="P147" s="48">
        <f t="shared" si="53"/>
        <v>0.13837336296489464</v>
      </c>
      <c r="Q147" s="8">
        <f t="shared" si="53"/>
        <v>8669.5</v>
      </c>
      <c r="R147" s="8">
        <f t="shared" si="53"/>
        <v>5929.833333333333</v>
      </c>
      <c r="S147" s="8">
        <f t="shared" si="53"/>
        <v>15328.75</v>
      </c>
      <c r="T147" s="8">
        <f t="shared" si="53"/>
        <v>643.33333333333337</v>
      </c>
      <c r="U147" s="8">
        <f t="shared" si="53"/>
        <v>4679.416666666667</v>
      </c>
      <c r="V147" s="8">
        <f t="shared" si="53"/>
        <v>2742.8333333333335</v>
      </c>
      <c r="W147" s="8">
        <f t="shared" si="53"/>
        <v>37993.666666666664</v>
      </c>
      <c r="X147" s="8">
        <f>AVERAGE(X134:X145)</f>
        <v>7.5454545454545459</v>
      </c>
      <c r="Y147" s="84"/>
      <c r="Z147" s="21">
        <f t="shared" ref="Z147:AI147" si="54">SUM(AVERAGE(Z134:Z145))</f>
        <v>7.5</v>
      </c>
      <c r="AA147" s="21">
        <f t="shared" si="54"/>
        <v>7.6333333333333329</v>
      </c>
      <c r="AB147" s="168">
        <f t="shared" si="54"/>
        <v>1.5152499999999998</v>
      </c>
      <c r="AC147" s="168">
        <f t="shared" si="54"/>
        <v>1.3783333333333332</v>
      </c>
      <c r="AD147" s="21">
        <f t="shared" si="54"/>
        <v>20.166666666666668</v>
      </c>
      <c r="AE147" s="21">
        <f t="shared" si="54"/>
        <v>3.1833333333333331</v>
      </c>
      <c r="AF147" s="8">
        <f t="shared" si="54"/>
        <v>84.242249331522785</v>
      </c>
      <c r="AG147" s="21">
        <f t="shared" si="54"/>
        <v>4.416666666666667</v>
      </c>
      <c r="AH147" s="21">
        <f t="shared" si="54"/>
        <v>1.0833333333333333</v>
      </c>
      <c r="AI147" s="8">
        <f t="shared" si="54"/>
        <v>74.4375</v>
      </c>
      <c r="AP147" s="178">
        <f>AVERAGE(AP134:AP145)</f>
        <v>9858.09035842294</v>
      </c>
    </row>
    <row r="148" spans="1:42" ht="13.5" thickTop="1"/>
    <row r="149" spans="1:42" ht="13.5" thickBot="1"/>
    <row r="150" spans="1:42" ht="13.5" thickTop="1">
      <c r="A150" s="13" t="s">
        <v>10</v>
      </c>
      <c r="B150" s="14" t="s">
        <v>5</v>
      </c>
      <c r="C150" s="14" t="s">
        <v>5</v>
      </c>
      <c r="D150" s="14" t="s">
        <v>11</v>
      </c>
      <c r="E150" s="14" t="s">
        <v>12</v>
      </c>
      <c r="F150" s="14" t="s">
        <v>3</v>
      </c>
      <c r="G150" s="14" t="s">
        <v>13</v>
      </c>
      <c r="H150" s="14" t="s">
        <v>14</v>
      </c>
      <c r="I150" s="14" t="s">
        <v>15</v>
      </c>
      <c r="J150" s="14" t="s">
        <v>16</v>
      </c>
      <c r="K150" s="14" t="s">
        <v>17</v>
      </c>
      <c r="L150" s="14" t="s">
        <v>9</v>
      </c>
      <c r="M150" s="14" t="s">
        <v>18</v>
      </c>
      <c r="N150" s="15" t="s">
        <v>19</v>
      </c>
      <c r="O150" s="15" t="s">
        <v>20</v>
      </c>
      <c r="P150" s="15" t="s">
        <v>21</v>
      </c>
      <c r="Q150" s="15" t="s">
        <v>81</v>
      </c>
      <c r="R150" s="15" t="s">
        <v>82</v>
      </c>
      <c r="S150" s="15" t="s">
        <v>83</v>
      </c>
      <c r="T150" s="15" t="s">
        <v>84</v>
      </c>
      <c r="U150" s="15" t="s">
        <v>85</v>
      </c>
      <c r="V150" s="15" t="s">
        <v>86</v>
      </c>
      <c r="W150" s="74" t="s">
        <v>87</v>
      </c>
      <c r="X150" s="183" t="s">
        <v>22</v>
      </c>
      <c r="Y150" s="184"/>
      <c r="Z150" s="14" t="s">
        <v>23</v>
      </c>
      <c r="AA150" s="14" t="s">
        <v>24</v>
      </c>
      <c r="AB150" s="14" t="s">
        <v>25</v>
      </c>
      <c r="AC150" s="14" t="s">
        <v>26</v>
      </c>
      <c r="AD150" s="14" t="s">
        <v>88</v>
      </c>
      <c r="AE150" s="14" t="s">
        <v>89</v>
      </c>
      <c r="AF150" s="14" t="s">
        <v>90</v>
      </c>
      <c r="AG150" s="14" t="s">
        <v>91</v>
      </c>
      <c r="AH150" s="14" t="s">
        <v>92</v>
      </c>
      <c r="AI150" s="14" t="s">
        <v>93</v>
      </c>
      <c r="AP150" s="164" t="s">
        <v>27</v>
      </c>
    </row>
    <row r="151" spans="1:42" ht="14.25" thickBot="1">
      <c r="A151" s="16" t="s">
        <v>110</v>
      </c>
      <c r="B151" s="17" t="s">
        <v>29</v>
      </c>
      <c r="C151" s="18" t="s">
        <v>30</v>
      </c>
      <c r="D151" s="17" t="s">
        <v>31</v>
      </c>
      <c r="E151" s="17" t="s">
        <v>31</v>
      </c>
      <c r="F151" s="19" t="s">
        <v>32</v>
      </c>
      <c r="G151" s="17" t="s">
        <v>31</v>
      </c>
      <c r="H151" s="17" t="s">
        <v>31</v>
      </c>
      <c r="I151" s="19" t="s">
        <v>32</v>
      </c>
      <c r="J151" s="17" t="s">
        <v>31</v>
      </c>
      <c r="K151" s="17" t="s">
        <v>31</v>
      </c>
      <c r="L151" s="19" t="s">
        <v>32</v>
      </c>
      <c r="M151" s="17" t="s">
        <v>33</v>
      </c>
      <c r="N151" s="19" t="s">
        <v>34</v>
      </c>
      <c r="O151" s="19" t="s">
        <v>35</v>
      </c>
      <c r="P151" s="18" t="s">
        <v>36</v>
      </c>
      <c r="Q151" s="19" t="s">
        <v>35</v>
      </c>
      <c r="R151" s="19" t="s">
        <v>35</v>
      </c>
      <c r="S151" s="19" t="s">
        <v>35</v>
      </c>
      <c r="T151" s="19" t="s">
        <v>35</v>
      </c>
      <c r="U151" s="19" t="s">
        <v>35</v>
      </c>
      <c r="V151" s="19" t="s">
        <v>35</v>
      </c>
      <c r="W151" s="19" t="s">
        <v>35</v>
      </c>
      <c r="X151" s="17" t="s">
        <v>37</v>
      </c>
      <c r="Y151" s="17" t="s">
        <v>38</v>
      </c>
      <c r="Z151" s="17"/>
      <c r="AA151" s="17"/>
      <c r="AB151" s="17"/>
      <c r="AC151" s="17"/>
      <c r="AD151" s="17" t="s">
        <v>31</v>
      </c>
      <c r="AE151" s="17" t="s">
        <v>31</v>
      </c>
      <c r="AF151" s="19" t="s">
        <v>32</v>
      </c>
      <c r="AG151" s="17" t="s">
        <v>31</v>
      </c>
      <c r="AH151" s="17" t="s">
        <v>31</v>
      </c>
      <c r="AI151" s="19" t="s">
        <v>32</v>
      </c>
      <c r="AP151" s="171" t="s">
        <v>39</v>
      </c>
    </row>
    <row r="152" spans="1:42" ht="13.5" thickTop="1">
      <c r="A152" s="49" t="s">
        <v>40</v>
      </c>
      <c r="B152" s="43">
        <v>170211</v>
      </c>
      <c r="C152" s="43">
        <v>5491</v>
      </c>
      <c r="D152" s="34">
        <v>179</v>
      </c>
      <c r="E152" s="34">
        <v>8</v>
      </c>
      <c r="F152" s="58">
        <v>96</v>
      </c>
      <c r="G152" s="40">
        <v>169</v>
      </c>
      <c r="H152" s="34">
        <v>3</v>
      </c>
      <c r="I152" s="34">
        <v>98</v>
      </c>
      <c r="J152" s="40">
        <v>339</v>
      </c>
      <c r="K152" s="34">
        <v>20</v>
      </c>
      <c r="L152" s="34">
        <v>94</v>
      </c>
      <c r="M152" s="35">
        <v>106.24</v>
      </c>
      <c r="N152" s="36">
        <v>19.3</v>
      </c>
      <c r="O152" s="31">
        <v>22433</v>
      </c>
      <c r="P152" s="7">
        <f t="shared" ref="P152:P163" si="55">O152/B152</f>
        <v>0.13179524237563964</v>
      </c>
      <c r="Q152" s="6">
        <v>8470</v>
      </c>
      <c r="R152" s="6">
        <v>6306</v>
      </c>
      <c r="S152" s="6">
        <v>16.716999999999999</v>
      </c>
      <c r="T152" s="6">
        <v>899</v>
      </c>
      <c r="U152" s="31">
        <v>4565</v>
      </c>
      <c r="V152" s="31">
        <v>2520</v>
      </c>
      <c r="W152" s="75">
        <f>SUM(Q152:V152)</f>
        <v>22776.717000000001</v>
      </c>
      <c r="X152" s="6">
        <v>2</v>
      </c>
      <c r="Y152" s="23">
        <v>8</v>
      </c>
      <c r="Z152" s="20">
        <v>7.6</v>
      </c>
      <c r="AA152" s="20">
        <v>7.5</v>
      </c>
      <c r="AB152" s="26">
        <v>1.4690000000000001</v>
      </c>
      <c r="AC152" s="26">
        <v>1.3160000000000001</v>
      </c>
      <c r="AD152" s="34">
        <v>21</v>
      </c>
      <c r="AE152" s="76">
        <v>3</v>
      </c>
      <c r="AF152" s="34">
        <f t="shared" ref="AF152:AF163" si="56">100-((AE152*100/AD152))</f>
        <v>85.714285714285708</v>
      </c>
      <c r="AG152" s="34">
        <v>5</v>
      </c>
      <c r="AH152" s="76">
        <v>0.8</v>
      </c>
      <c r="AI152" s="34">
        <f t="shared" ref="AI152:AI163" si="57">100-((AH152*100/AG152))</f>
        <v>84</v>
      </c>
      <c r="AP152" s="174">
        <f t="shared" ref="AP152:AP163" si="58">(0.8*C152*G152)/60</f>
        <v>12373.053333333335</v>
      </c>
    </row>
    <row r="153" spans="1:42">
      <c r="A153" s="49" t="s">
        <v>41</v>
      </c>
      <c r="B153" s="44">
        <v>134745</v>
      </c>
      <c r="C153" s="44">
        <v>4812</v>
      </c>
      <c r="D153" s="28">
        <v>111</v>
      </c>
      <c r="E153" s="28">
        <v>10</v>
      </c>
      <c r="F153" s="50">
        <v>91</v>
      </c>
      <c r="G153" s="41">
        <v>133</v>
      </c>
      <c r="H153" s="28">
        <v>5</v>
      </c>
      <c r="I153" s="28">
        <v>96</v>
      </c>
      <c r="J153" s="41">
        <v>248</v>
      </c>
      <c r="K153" s="28">
        <v>18</v>
      </c>
      <c r="L153" s="28">
        <v>93</v>
      </c>
      <c r="M153" s="7">
        <v>45.52</v>
      </c>
      <c r="N153" s="27">
        <v>18</v>
      </c>
      <c r="O153" s="32">
        <v>18739</v>
      </c>
      <c r="P153" s="7">
        <f t="shared" si="55"/>
        <v>0.13907009536531967</v>
      </c>
      <c r="Q153" s="6">
        <v>7638</v>
      </c>
      <c r="R153" s="6">
        <v>5532</v>
      </c>
      <c r="S153" s="6" t="s">
        <v>111</v>
      </c>
      <c r="T153" s="6">
        <v>686</v>
      </c>
      <c r="U153" s="32">
        <v>3862</v>
      </c>
      <c r="V153" s="32">
        <v>1546</v>
      </c>
      <c r="W153" s="75">
        <f t="shared" ref="W153:W163" si="59">SUM(Q153:V153)</f>
        <v>19264</v>
      </c>
      <c r="X153" s="6">
        <v>1</v>
      </c>
      <c r="Y153" s="24">
        <v>4</v>
      </c>
      <c r="Z153" s="20">
        <v>7.6</v>
      </c>
      <c r="AA153" s="20">
        <v>7.5</v>
      </c>
      <c r="AB153" s="26">
        <v>1.4990000000000001</v>
      </c>
      <c r="AC153" s="26">
        <v>1.365</v>
      </c>
      <c r="AD153" s="28">
        <v>19</v>
      </c>
      <c r="AE153" s="77">
        <v>3.3</v>
      </c>
      <c r="AF153" s="28">
        <f t="shared" si="56"/>
        <v>82.631578947368425</v>
      </c>
      <c r="AG153" s="28">
        <v>3</v>
      </c>
      <c r="AH153" s="77">
        <v>1.1000000000000001</v>
      </c>
      <c r="AI153" s="28">
        <f t="shared" si="57"/>
        <v>63.333333333333329</v>
      </c>
      <c r="AP153" s="174">
        <f t="shared" si="58"/>
        <v>8533.2800000000007</v>
      </c>
    </row>
    <row r="154" spans="1:42">
      <c r="A154" s="49" t="s">
        <v>42</v>
      </c>
      <c r="B154" s="44">
        <v>180292</v>
      </c>
      <c r="C154" s="44">
        <v>5816</v>
      </c>
      <c r="D154" s="28">
        <v>103</v>
      </c>
      <c r="E154" s="28">
        <v>9</v>
      </c>
      <c r="F154" s="50">
        <v>91</v>
      </c>
      <c r="G154" s="41">
        <v>113</v>
      </c>
      <c r="H154" s="28">
        <v>4</v>
      </c>
      <c r="I154" s="28">
        <v>96</v>
      </c>
      <c r="J154" s="41">
        <v>189</v>
      </c>
      <c r="K154" s="28">
        <v>16</v>
      </c>
      <c r="L154" s="28">
        <v>92</v>
      </c>
      <c r="M154" s="7">
        <v>86.5</v>
      </c>
      <c r="N154" s="27">
        <v>17.8</v>
      </c>
      <c r="O154" s="32">
        <v>19227</v>
      </c>
      <c r="P154" s="7">
        <f t="shared" si="55"/>
        <v>0.10664366694029685</v>
      </c>
      <c r="Q154" s="6">
        <v>10985</v>
      </c>
      <c r="R154" s="6">
        <v>7160</v>
      </c>
      <c r="S154" s="6">
        <v>18980</v>
      </c>
      <c r="T154" s="6">
        <v>1583</v>
      </c>
      <c r="U154" s="32">
        <v>5701</v>
      </c>
      <c r="V154" s="32">
        <v>2157</v>
      </c>
      <c r="W154" s="75">
        <f t="shared" si="59"/>
        <v>46566</v>
      </c>
      <c r="X154" s="6">
        <v>2</v>
      </c>
      <c r="Y154" s="24">
        <v>28</v>
      </c>
      <c r="Z154" s="20">
        <v>7.5</v>
      </c>
      <c r="AA154" s="20">
        <v>7.5</v>
      </c>
      <c r="AB154" s="26">
        <v>1.4910000000000001</v>
      </c>
      <c r="AC154" s="26">
        <v>1.3620000000000001</v>
      </c>
      <c r="AD154" s="28">
        <v>18</v>
      </c>
      <c r="AE154" s="77">
        <v>2.4</v>
      </c>
      <c r="AF154" s="28">
        <f t="shared" si="56"/>
        <v>86.666666666666671</v>
      </c>
      <c r="AG154" s="28">
        <v>3</v>
      </c>
      <c r="AH154" s="77">
        <v>0.9</v>
      </c>
      <c r="AI154" s="28">
        <f t="shared" si="57"/>
        <v>70</v>
      </c>
      <c r="AP154" s="174">
        <f t="shared" si="58"/>
        <v>8762.7733333333344</v>
      </c>
    </row>
    <row r="155" spans="1:42">
      <c r="A155" s="49" t="s">
        <v>43</v>
      </c>
      <c r="B155" s="44">
        <v>155144</v>
      </c>
      <c r="C155" s="44">
        <v>5171</v>
      </c>
      <c r="D155" s="28">
        <v>193</v>
      </c>
      <c r="E155" s="28">
        <v>10</v>
      </c>
      <c r="F155" s="50">
        <v>95</v>
      </c>
      <c r="G155" s="41">
        <v>138</v>
      </c>
      <c r="H155" s="28">
        <v>4</v>
      </c>
      <c r="I155" s="28">
        <v>97</v>
      </c>
      <c r="J155" s="41">
        <v>280</v>
      </c>
      <c r="K155" s="28">
        <v>26</v>
      </c>
      <c r="L155" s="28">
        <v>91</v>
      </c>
      <c r="M155" s="7">
        <v>88.96</v>
      </c>
      <c r="N155" s="27">
        <v>17.600000000000001</v>
      </c>
      <c r="O155" s="32">
        <v>21792</v>
      </c>
      <c r="P155" s="7">
        <f t="shared" si="55"/>
        <v>0.14046305367916259</v>
      </c>
      <c r="Q155" s="6">
        <v>8428</v>
      </c>
      <c r="R155" s="6">
        <v>5834</v>
      </c>
      <c r="S155" s="6">
        <v>15972</v>
      </c>
      <c r="T155" s="6">
        <v>769</v>
      </c>
      <c r="U155" s="32">
        <v>4460</v>
      </c>
      <c r="V155" s="32">
        <v>2294</v>
      </c>
      <c r="W155" s="75">
        <f t="shared" si="59"/>
        <v>37757</v>
      </c>
      <c r="X155" s="6">
        <v>5</v>
      </c>
      <c r="Y155" s="24">
        <v>20</v>
      </c>
      <c r="Z155" s="20">
        <v>7.7</v>
      </c>
      <c r="AA155" s="20">
        <v>7.5</v>
      </c>
      <c r="AB155" s="26">
        <v>1.282</v>
      </c>
      <c r="AC155" s="26">
        <v>1.1870000000000001</v>
      </c>
      <c r="AD155" s="28">
        <v>17</v>
      </c>
      <c r="AE155" s="77">
        <v>6.5</v>
      </c>
      <c r="AF155" s="28">
        <f t="shared" si="56"/>
        <v>61.764705882352942</v>
      </c>
      <c r="AG155" s="28">
        <v>4</v>
      </c>
      <c r="AH155" s="77">
        <v>1.1000000000000001</v>
      </c>
      <c r="AI155" s="28">
        <f t="shared" si="57"/>
        <v>72.5</v>
      </c>
      <c r="AP155" s="174">
        <f t="shared" si="58"/>
        <v>9514.6400000000012</v>
      </c>
    </row>
    <row r="156" spans="1:42">
      <c r="A156" s="49" t="s">
        <v>44</v>
      </c>
      <c r="B156" s="44">
        <v>201394</v>
      </c>
      <c r="C156" s="46">
        <v>6497</v>
      </c>
      <c r="D156" s="28">
        <v>124</v>
      </c>
      <c r="E156" s="28">
        <v>6</v>
      </c>
      <c r="F156" s="50">
        <v>95</v>
      </c>
      <c r="G156" s="41">
        <v>119</v>
      </c>
      <c r="H156" s="28">
        <v>6</v>
      </c>
      <c r="I156" s="28">
        <v>95</v>
      </c>
      <c r="J156" s="41">
        <v>226</v>
      </c>
      <c r="K156" s="28">
        <v>20</v>
      </c>
      <c r="L156" s="28">
        <v>91</v>
      </c>
      <c r="M156" s="7">
        <v>88.7</v>
      </c>
      <c r="N156" s="27">
        <v>19.2</v>
      </c>
      <c r="O156" s="32">
        <v>22101</v>
      </c>
      <c r="P156" s="7">
        <f t="shared" si="55"/>
        <v>0.10974011142337904</v>
      </c>
      <c r="Q156" s="6">
        <v>10490</v>
      </c>
      <c r="R156" s="6">
        <v>7587</v>
      </c>
      <c r="S156" s="6">
        <v>21474</v>
      </c>
      <c r="T156" s="6">
        <v>1470</v>
      </c>
      <c r="U156" s="32">
        <v>5832</v>
      </c>
      <c r="V156" s="32">
        <v>3287</v>
      </c>
      <c r="W156" s="75">
        <f t="shared" si="59"/>
        <v>50140</v>
      </c>
      <c r="X156" s="6">
        <v>2</v>
      </c>
      <c r="Y156" s="24">
        <v>8</v>
      </c>
      <c r="Z156" s="20">
        <v>7.7</v>
      </c>
      <c r="AA156" s="20">
        <v>7.6</v>
      </c>
      <c r="AB156" s="26">
        <v>1.508</v>
      </c>
      <c r="AC156" s="26">
        <v>1.248</v>
      </c>
      <c r="AD156" s="28">
        <v>18</v>
      </c>
      <c r="AE156" s="77">
        <v>3.8</v>
      </c>
      <c r="AF156" s="28">
        <f t="shared" si="56"/>
        <v>78.888888888888886</v>
      </c>
      <c r="AG156" s="28">
        <v>4</v>
      </c>
      <c r="AH156" s="77">
        <v>0.8</v>
      </c>
      <c r="AI156" s="28">
        <f t="shared" si="57"/>
        <v>80</v>
      </c>
      <c r="AP156" s="174">
        <f t="shared" si="58"/>
        <v>10308.573333333334</v>
      </c>
    </row>
    <row r="157" spans="1:42">
      <c r="A157" s="49" t="s">
        <v>45</v>
      </c>
      <c r="B157" s="44">
        <v>186189</v>
      </c>
      <c r="C157" s="46">
        <v>6206</v>
      </c>
      <c r="D157" s="28">
        <v>188</v>
      </c>
      <c r="E157" s="28">
        <v>8</v>
      </c>
      <c r="F157" s="50">
        <v>96</v>
      </c>
      <c r="G157" s="41">
        <v>127</v>
      </c>
      <c r="H157" s="28">
        <v>4</v>
      </c>
      <c r="I157" s="53" t="s">
        <v>49</v>
      </c>
      <c r="J157" s="41">
        <v>303</v>
      </c>
      <c r="K157" s="28">
        <v>20</v>
      </c>
      <c r="L157" s="53" t="s">
        <v>64</v>
      </c>
      <c r="M157" s="7">
        <v>45.26</v>
      </c>
      <c r="N157" s="27">
        <v>18.100000000000001</v>
      </c>
      <c r="O157" s="32">
        <v>22326</v>
      </c>
      <c r="P157" s="7">
        <f t="shared" si="55"/>
        <v>0.11991041361197492</v>
      </c>
      <c r="Q157" s="6">
        <v>7035</v>
      </c>
      <c r="R157" s="6">
        <v>7195</v>
      </c>
      <c r="S157" s="6">
        <v>19389</v>
      </c>
      <c r="T157" s="6">
        <v>745</v>
      </c>
      <c r="U157" s="32">
        <v>5587</v>
      </c>
      <c r="V157" s="32">
        <v>2590</v>
      </c>
      <c r="W157" s="75">
        <f t="shared" si="59"/>
        <v>42541</v>
      </c>
      <c r="X157" s="6">
        <v>1</v>
      </c>
      <c r="Y157" s="24">
        <v>4</v>
      </c>
      <c r="Z157" s="20">
        <v>7.5</v>
      </c>
      <c r="AA157" s="20">
        <v>7.5</v>
      </c>
      <c r="AB157" s="26">
        <v>1.3380000000000001</v>
      </c>
      <c r="AC157" s="26">
        <v>1.2430000000000001</v>
      </c>
      <c r="AD157" s="28">
        <v>18</v>
      </c>
      <c r="AE157" s="77">
        <v>3.4</v>
      </c>
      <c r="AF157" s="28">
        <f t="shared" si="56"/>
        <v>81.111111111111114</v>
      </c>
      <c r="AG157" s="28">
        <v>5</v>
      </c>
      <c r="AH157" s="77">
        <v>1.2</v>
      </c>
      <c r="AI157" s="28">
        <f t="shared" si="57"/>
        <v>76</v>
      </c>
      <c r="AP157" s="174">
        <f t="shared" si="58"/>
        <v>10508.826666666666</v>
      </c>
    </row>
    <row r="158" spans="1:42">
      <c r="A158" s="49" t="s">
        <v>48</v>
      </c>
      <c r="B158" s="44">
        <v>186216</v>
      </c>
      <c r="C158" s="46">
        <v>6007</v>
      </c>
      <c r="D158" s="28">
        <v>137</v>
      </c>
      <c r="E158" s="28">
        <v>7</v>
      </c>
      <c r="F158" s="50">
        <v>95</v>
      </c>
      <c r="G158" s="41">
        <v>97</v>
      </c>
      <c r="H158" s="28">
        <v>4</v>
      </c>
      <c r="I158" s="53" t="s">
        <v>57</v>
      </c>
      <c r="J158" s="41">
        <v>213</v>
      </c>
      <c r="K158" s="28">
        <v>16</v>
      </c>
      <c r="L158" s="53" t="s">
        <v>66</v>
      </c>
      <c r="M158" s="7">
        <v>106.75</v>
      </c>
      <c r="N158" s="27">
        <v>20.5</v>
      </c>
      <c r="O158" s="32">
        <v>23968</v>
      </c>
      <c r="P158" s="7">
        <f t="shared" si="55"/>
        <v>0.1287107445117498</v>
      </c>
      <c r="Q158" s="6">
        <v>7803</v>
      </c>
      <c r="R158" s="6">
        <v>7125</v>
      </c>
      <c r="S158" s="6">
        <v>19584</v>
      </c>
      <c r="T158" s="6">
        <v>994</v>
      </c>
      <c r="U158" s="32">
        <v>5079</v>
      </c>
      <c r="V158" s="32">
        <v>3002</v>
      </c>
      <c r="W158" s="75">
        <f t="shared" si="59"/>
        <v>43587</v>
      </c>
      <c r="X158" s="6">
        <v>5</v>
      </c>
      <c r="Y158" s="24">
        <v>28</v>
      </c>
      <c r="Z158" s="20">
        <v>7.5</v>
      </c>
      <c r="AA158" s="20">
        <v>7.6</v>
      </c>
      <c r="AB158" s="26">
        <v>1.5489999999999999</v>
      </c>
      <c r="AC158" s="26">
        <v>1.3839999999999999</v>
      </c>
      <c r="AD158" s="28">
        <v>17</v>
      </c>
      <c r="AE158" s="77">
        <v>4.4000000000000004</v>
      </c>
      <c r="AF158" s="28">
        <f t="shared" si="56"/>
        <v>74.117647058823522</v>
      </c>
      <c r="AG158" s="28">
        <v>3</v>
      </c>
      <c r="AH158" s="77">
        <v>1</v>
      </c>
      <c r="AI158" s="28">
        <f t="shared" si="57"/>
        <v>66.666666666666657</v>
      </c>
      <c r="AP158" s="174">
        <f t="shared" si="58"/>
        <v>7769.0533333333333</v>
      </c>
    </row>
    <row r="159" spans="1:42">
      <c r="A159" s="49" t="s">
        <v>51</v>
      </c>
      <c r="B159" s="44">
        <v>189956</v>
      </c>
      <c r="C159" s="46">
        <v>6128</v>
      </c>
      <c r="D159" s="28">
        <v>103</v>
      </c>
      <c r="E159" s="28">
        <v>4</v>
      </c>
      <c r="F159" s="50">
        <v>96</v>
      </c>
      <c r="G159" s="41">
        <v>124</v>
      </c>
      <c r="H159" s="28">
        <v>4</v>
      </c>
      <c r="I159" s="53" t="s">
        <v>49</v>
      </c>
      <c r="J159" s="41">
        <v>285</v>
      </c>
      <c r="K159" s="28">
        <v>18</v>
      </c>
      <c r="L159" s="53" t="s">
        <v>54</v>
      </c>
      <c r="M159" s="7">
        <v>66.2</v>
      </c>
      <c r="N159" s="27">
        <v>20</v>
      </c>
      <c r="O159" s="32">
        <v>23038</v>
      </c>
      <c r="P159" s="7">
        <f t="shared" si="55"/>
        <v>0.1212807176398745</v>
      </c>
      <c r="Q159" s="6">
        <v>10327</v>
      </c>
      <c r="R159" s="6">
        <v>7159</v>
      </c>
      <c r="S159" s="6">
        <v>20595</v>
      </c>
      <c r="T159" s="6">
        <v>860</v>
      </c>
      <c r="U159" s="32">
        <v>4945</v>
      </c>
      <c r="V159" s="32">
        <v>3343</v>
      </c>
      <c r="W159" s="75">
        <f t="shared" si="59"/>
        <v>47229</v>
      </c>
      <c r="X159" s="6">
        <v>4</v>
      </c>
      <c r="Y159" s="24">
        <v>20</v>
      </c>
      <c r="Z159" s="20">
        <v>7.4</v>
      </c>
      <c r="AA159" s="20">
        <v>7.5</v>
      </c>
      <c r="AB159" s="26">
        <v>1.454</v>
      </c>
      <c r="AC159" s="26">
        <v>1.38</v>
      </c>
      <c r="AD159" s="28">
        <v>22</v>
      </c>
      <c r="AE159" s="77">
        <v>3.1</v>
      </c>
      <c r="AF159" s="28">
        <f t="shared" si="56"/>
        <v>85.909090909090907</v>
      </c>
      <c r="AG159" s="28">
        <v>4</v>
      </c>
      <c r="AH159" s="77">
        <v>0.9</v>
      </c>
      <c r="AI159" s="28">
        <f t="shared" si="57"/>
        <v>77.5</v>
      </c>
      <c r="AP159" s="174">
        <f t="shared" si="58"/>
        <v>10131.626666666669</v>
      </c>
    </row>
    <row r="160" spans="1:42">
      <c r="A160" s="49" t="s">
        <v>53</v>
      </c>
      <c r="B160" s="44">
        <v>186368</v>
      </c>
      <c r="C160" s="46">
        <v>6212</v>
      </c>
      <c r="D160" s="28">
        <v>146</v>
      </c>
      <c r="E160" s="28">
        <v>5</v>
      </c>
      <c r="F160" s="50">
        <v>97</v>
      </c>
      <c r="G160" s="41">
        <v>91</v>
      </c>
      <c r="H160" s="28">
        <v>4</v>
      </c>
      <c r="I160" s="53" t="s">
        <v>57</v>
      </c>
      <c r="J160" s="41">
        <v>201</v>
      </c>
      <c r="K160" s="28">
        <v>21</v>
      </c>
      <c r="L160" s="53" t="s">
        <v>47</v>
      </c>
      <c r="M160" s="7">
        <v>89.97</v>
      </c>
      <c r="N160" s="27">
        <v>18.5</v>
      </c>
      <c r="O160" s="32">
        <v>22204</v>
      </c>
      <c r="P160" s="7">
        <f t="shared" si="55"/>
        <v>0.119140625</v>
      </c>
      <c r="Q160" s="6">
        <v>10253</v>
      </c>
      <c r="R160" s="6">
        <v>6884</v>
      </c>
      <c r="S160" s="6">
        <v>20193</v>
      </c>
      <c r="T160" s="6">
        <v>850</v>
      </c>
      <c r="U160" s="32">
        <v>5739</v>
      </c>
      <c r="V160" s="32">
        <v>3129</v>
      </c>
      <c r="W160" s="75">
        <f t="shared" si="59"/>
        <v>47048</v>
      </c>
      <c r="X160" s="6">
        <v>7</v>
      </c>
      <c r="Y160" s="24">
        <v>28</v>
      </c>
      <c r="Z160" s="20">
        <v>7.4</v>
      </c>
      <c r="AA160" s="20">
        <v>7.5</v>
      </c>
      <c r="AB160" s="26">
        <v>1.7849999999999999</v>
      </c>
      <c r="AC160" s="26">
        <v>1.752</v>
      </c>
      <c r="AD160" s="28">
        <v>15</v>
      </c>
      <c r="AE160" s="77">
        <v>1.4</v>
      </c>
      <c r="AF160" s="28">
        <f t="shared" si="56"/>
        <v>90.666666666666671</v>
      </c>
      <c r="AG160" s="28">
        <v>3</v>
      </c>
      <c r="AH160" s="77">
        <v>1.4</v>
      </c>
      <c r="AI160" s="28">
        <f t="shared" si="57"/>
        <v>53.333333333333336</v>
      </c>
      <c r="AP160" s="174">
        <f t="shared" si="58"/>
        <v>7537.2266666666674</v>
      </c>
    </row>
    <row r="161" spans="1:42">
      <c r="A161" s="49" t="s">
        <v>55</v>
      </c>
      <c r="B161" s="44">
        <v>191439</v>
      </c>
      <c r="C161" s="46">
        <v>6175</v>
      </c>
      <c r="D161" s="28">
        <v>123</v>
      </c>
      <c r="E161" s="28">
        <v>3</v>
      </c>
      <c r="F161" s="50">
        <v>98</v>
      </c>
      <c r="G161" s="41">
        <v>106</v>
      </c>
      <c r="H161" s="28">
        <v>4</v>
      </c>
      <c r="I161" s="53" t="s">
        <v>57</v>
      </c>
      <c r="J161" s="41">
        <v>217</v>
      </c>
      <c r="K161" s="28">
        <v>13</v>
      </c>
      <c r="L161" s="53" t="s">
        <v>54</v>
      </c>
      <c r="M161" s="7">
        <v>43.62</v>
      </c>
      <c r="N161" s="27">
        <v>19.600000000000001</v>
      </c>
      <c r="O161" s="32">
        <v>21255</v>
      </c>
      <c r="P161" s="7">
        <f t="shared" si="55"/>
        <v>0.11102753357466347</v>
      </c>
      <c r="Q161" s="6">
        <v>11595</v>
      </c>
      <c r="R161" s="6">
        <v>6939</v>
      </c>
      <c r="S161" s="6">
        <v>20699</v>
      </c>
      <c r="T161" s="6">
        <v>969</v>
      </c>
      <c r="U161" s="32">
        <v>5510</v>
      </c>
      <c r="V161" s="32">
        <v>3376</v>
      </c>
      <c r="W161" s="75">
        <f t="shared" si="59"/>
        <v>49088</v>
      </c>
      <c r="X161" s="6">
        <v>3</v>
      </c>
      <c r="Y161" s="24">
        <v>16</v>
      </c>
      <c r="Z161" s="20">
        <v>7.3</v>
      </c>
      <c r="AA161" s="20">
        <v>7.5</v>
      </c>
      <c r="AB161" s="26">
        <v>1.913</v>
      </c>
      <c r="AC161" s="26">
        <v>1.798</v>
      </c>
      <c r="AD161" s="28">
        <v>16</v>
      </c>
      <c r="AE161" s="77">
        <v>2</v>
      </c>
      <c r="AF161" s="28">
        <f t="shared" si="56"/>
        <v>87.5</v>
      </c>
      <c r="AG161" s="28">
        <v>3</v>
      </c>
      <c r="AH161" s="77">
        <v>1</v>
      </c>
      <c r="AI161" s="28">
        <f t="shared" si="57"/>
        <v>66.666666666666657</v>
      </c>
      <c r="AP161" s="174">
        <f t="shared" si="58"/>
        <v>8727.3333333333339</v>
      </c>
    </row>
    <row r="162" spans="1:42">
      <c r="A162" s="49" t="s">
        <v>56</v>
      </c>
      <c r="B162" s="44">
        <v>171902</v>
      </c>
      <c r="C162" s="46">
        <v>5730</v>
      </c>
      <c r="D162" s="28">
        <v>118</v>
      </c>
      <c r="E162" s="28">
        <v>4</v>
      </c>
      <c r="F162" s="50">
        <v>97</v>
      </c>
      <c r="G162" s="41">
        <v>112</v>
      </c>
      <c r="H162" s="28">
        <v>3</v>
      </c>
      <c r="I162" s="53" t="s">
        <v>49</v>
      </c>
      <c r="J162" s="41">
        <v>233</v>
      </c>
      <c r="K162" s="28">
        <v>18</v>
      </c>
      <c r="L162" s="53" t="s">
        <v>66</v>
      </c>
      <c r="M162" s="7">
        <v>22.38</v>
      </c>
      <c r="N162" s="27">
        <v>19.399999999999999</v>
      </c>
      <c r="O162" s="32">
        <v>20357</v>
      </c>
      <c r="P162" s="7">
        <f t="shared" si="55"/>
        <v>0.11842212423357494</v>
      </c>
      <c r="Q162" s="6">
        <v>8168</v>
      </c>
      <c r="R162" s="6">
        <v>6982</v>
      </c>
      <c r="S162" s="6">
        <v>18805</v>
      </c>
      <c r="T162" s="6">
        <v>994</v>
      </c>
      <c r="U162" s="32">
        <v>5249</v>
      </c>
      <c r="V162" s="32">
        <v>2394</v>
      </c>
      <c r="W162" s="75">
        <f t="shared" si="59"/>
        <v>42592</v>
      </c>
      <c r="X162" s="6">
        <v>3</v>
      </c>
      <c r="Y162" s="24">
        <v>12</v>
      </c>
      <c r="Z162" s="20">
        <v>7.4</v>
      </c>
      <c r="AA162" s="20">
        <v>7.5</v>
      </c>
      <c r="AB162" s="26">
        <v>1.679</v>
      </c>
      <c r="AC162" s="26">
        <v>1.548</v>
      </c>
      <c r="AD162" s="28">
        <v>17</v>
      </c>
      <c r="AE162" s="77">
        <v>2.2000000000000002</v>
      </c>
      <c r="AF162" s="28">
        <f t="shared" si="56"/>
        <v>87.058823529411768</v>
      </c>
      <c r="AG162" s="28">
        <v>3</v>
      </c>
      <c r="AH162" s="77">
        <v>0.7</v>
      </c>
      <c r="AI162" s="28">
        <f t="shared" si="57"/>
        <v>76.666666666666671</v>
      </c>
      <c r="AP162" s="174">
        <f t="shared" si="58"/>
        <v>8556.7999999999993</v>
      </c>
    </row>
    <row r="163" spans="1:42" ht="13.5" thickBot="1">
      <c r="A163" s="49" t="s">
        <v>59</v>
      </c>
      <c r="B163" s="45">
        <v>155883</v>
      </c>
      <c r="C163" s="47">
        <v>5028</v>
      </c>
      <c r="D163" s="37">
        <v>96</v>
      </c>
      <c r="E163" s="37">
        <v>9</v>
      </c>
      <c r="F163" s="54">
        <v>91</v>
      </c>
      <c r="G163" s="42">
        <v>93</v>
      </c>
      <c r="H163" s="37">
        <v>5</v>
      </c>
      <c r="I163" s="57" t="s">
        <v>68</v>
      </c>
      <c r="J163" s="42">
        <v>179</v>
      </c>
      <c r="K163" s="37">
        <v>22</v>
      </c>
      <c r="L163" s="57" t="s">
        <v>78</v>
      </c>
      <c r="M163" s="67">
        <v>66.540000000000006</v>
      </c>
      <c r="N163" s="68">
        <v>19.899999999999999</v>
      </c>
      <c r="O163" s="33">
        <v>17762</v>
      </c>
      <c r="P163" s="7">
        <f t="shared" si="55"/>
        <v>0.11394443268348697</v>
      </c>
      <c r="Q163" s="6">
        <v>7057</v>
      </c>
      <c r="R163" s="6">
        <v>6930</v>
      </c>
      <c r="S163" s="6">
        <v>18871</v>
      </c>
      <c r="T163" s="6">
        <v>968</v>
      </c>
      <c r="U163" s="33">
        <v>6102</v>
      </c>
      <c r="V163" s="33">
        <v>2147</v>
      </c>
      <c r="W163" s="75">
        <f t="shared" si="59"/>
        <v>42075</v>
      </c>
      <c r="X163" s="6">
        <v>4</v>
      </c>
      <c r="Y163" s="25">
        <v>16</v>
      </c>
      <c r="Z163" s="20">
        <v>7.7</v>
      </c>
      <c r="AA163" s="20">
        <v>7.5</v>
      </c>
      <c r="AB163" s="26">
        <v>3.8540000000000001</v>
      </c>
      <c r="AC163" s="26">
        <v>3.8479999999999999</v>
      </c>
      <c r="AD163" s="37">
        <v>16</v>
      </c>
      <c r="AE163" s="78">
        <v>2.4</v>
      </c>
      <c r="AF163" s="37">
        <f t="shared" si="56"/>
        <v>85</v>
      </c>
      <c r="AG163" s="37">
        <v>3</v>
      </c>
      <c r="AH163" s="78">
        <v>0.9</v>
      </c>
      <c r="AI163" s="37">
        <f t="shared" si="57"/>
        <v>70</v>
      </c>
      <c r="AP163" s="174">
        <f t="shared" si="58"/>
        <v>6234.72</v>
      </c>
    </row>
    <row r="164" spans="1:42" ht="13.5" thickTop="1">
      <c r="A164" s="61" t="s">
        <v>112</v>
      </c>
      <c r="B164" s="62">
        <f t="shared" ref="B164:Y164" si="60">SUM(B152:B163)</f>
        <v>2109739</v>
      </c>
      <c r="C164" s="62">
        <f t="shared" si="60"/>
        <v>69273</v>
      </c>
      <c r="D164" s="62"/>
      <c r="E164" s="62"/>
      <c r="F164" s="64"/>
      <c r="G164" s="62"/>
      <c r="H164" s="62"/>
      <c r="I164" s="64"/>
      <c r="J164" s="62"/>
      <c r="K164" s="62"/>
      <c r="L164" s="64"/>
      <c r="M164" s="62">
        <f t="shared" si="60"/>
        <v>856.64</v>
      </c>
      <c r="N164" s="64"/>
      <c r="O164" s="62">
        <f t="shared" si="60"/>
        <v>255202</v>
      </c>
      <c r="P164" s="65"/>
      <c r="Q164" s="62">
        <f t="shared" si="60"/>
        <v>108249</v>
      </c>
      <c r="R164" s="62">
        <f t="shared" si="60"/>
        <v>81633</v>
      </c>
      <c r="S164" s="62">
        <f t="shared" si="60"/>
        <v>194578.717</v>
      </c>
      <c r="T164" s="62">
        <f t="shared" si="60"/>
        <v>11787</v>
      </c>
      <c r="U164" s="62">
        <f t="shared" si="60"/>
        <v>62631</v>
      </c>
      <c r="V164" s="62">
        <f t="shared" si="60"/>
        <v>31785</v>
      </c>
      <c r="W164" s="62">
        <f t="shared" si="60"/>
        <v>490663.717</v>
      </c>
      <c r="X164" s="62">
        <f t="shared" si="60"/>
        <v>39</v>
      </c>
      <c r="Y164" s="62">
        <f t="shared" si="60"/>
        <v>192</v>
      </c>
      <c r="Z164" s="66"/>
      <c r="AA164" s="66"/>
      <c r="AB164" s="66"/>
      <c r="AC164" s="66"/>
      <c r="AD164" s="62"/>
      <c r="AE164" s="79"/>
      <c r="AF164" s="62"/>
      <c r="AG164" s="62"/>
      <c r="AH164" s="81"/>
      <c r="AI164" s="62"/>
      <c r="AP164" s="144"/>
    </row>
    <row r="165" spans="1:42" ht="13.5" thickBot="1">
      <c r="A165" s="60" t="s">
        <v>113</v>
      </c>
      <c r="B165" s="8">
        <f>SUM(AVERAGE(B152:B163))</f>
        <v>175811.58333333334</v>
      </c>
      <c r="C165" s="8">
        <f t="shared" ref="C165:W165" si="61">SUM(AVERAGE(C152:C163))</f>
        <v>5772.75</v>
      </c>
      <c r="D165" s="8">
        <f t="shared" si="61"/>
        <v>135.08333333333334</v>
      </c>
      <c r="E165" s="8">
        <f>SUM(AVERAGE(E152:E163))</f>
        <v>6.916666666666667</v>
      </c>
      <c r="F165" s="8">
        <f>SUM(AVERAGE(F152:F163))</f>
        <v>94.833333333333329</v>
      </c>
      <c r="G165" s="8">
        <f>SUM(AVERAGE(G152:G163))</f>
        <v>118.5</v>
      </c>
      <c r="H165" s="8">
        <f>SUM(AVERAGE(H152:H163))</f>
        <v>4.166666666666667</v>
      </c>
      <c r="I165" s="8">
        <f>SUM(AVERAGE(I152:I163))</f>
        <v>96.4</v>
      </c>
      <c r="J165" s="8">
        <f t="shared" si="61"/>
        <v>242.75</v>
      </c>
      <c r="K165" s="8">
        <f>SUM(AVERAGE(K152:K163))</f>
        <v>19</v>
      </c>
      <c r="L165" s="8">
        <f>SUM(AVERAGE(L152:L163))</f>
        <v>92.2</v>
      </c>
      <c r="M165" s="8">
        <f t="shared" si="61"/>
        <v>71.38666666666667</v>
      </c>
      <c r="N165" s="8">
        <f t="shared" si="61"/>
        <v>18.991666666666667</v>
      </c>
      <c r="O165" s="8">
        <f t="shared" si="61"/>
        <v>21266.833333333332</v>
      </c>
      <c r="P165" s="48">
        <f t="shared" si="61"/>
        <v>0.12167906341992689</v>
      </c>
      <c r="Q165" s="8">
        <f t="shared" si="61"/>
        <v>9020.75</v>
      </c>
      <c r="R165" s="8">
        <f t="shared" si="61"/>
        <v>6802.75</v>
      </c>
      <c r="S165" s="8">
        <f t="shared" si="61"/>
        <v>17688.974272727271</v>
      </c>
      <c r="T165" s="8">
        <f t="shared" si="61"/>
        <v>982.25</v>
      </c>
      <c r="U165" s="8">
        <f t="shared" si="61"/>
        <v>5219.25</v>
      </c>
      <c r="V165" s="8">
        <f t="shared" si="61"/>
        <v>2648.75</v>
      </c>
      <c r="W165" s="8">
        <f t="shared" si="61"/>
        <v>40888.643083333336</v>
      </c>
      <c r="X165" s="8"/>
      <c r="Y165" s="84"/>
      <c r="Z165" s="21">
        <f>AVERAGE(Z152:Z163)</f>
        <v>7.5250000000000012</v>
      </c>
      <c r="AA165" s="21">
        <f t="shared" ref="AA165:AI165" si="62">SUM(AVERAGE(AA152:AA163))</f>
        <v>7.5166666666666666</v>
      </c>
      <c r="AB165" s="168">
        <f t="shared" si="62"/>
        <v>1.7350833333333331</v>
      </c>
      <c r="AC165" s="168">
        <f t="shared" si="62"/>
        <v>1.6192500000000001</v>
      </c>
      <c r="AD165" s="21">
        <f t="shared" si="62"/>
        <v>17.833333333333332</v>
      </c>
      <c r="AE165" s="21">
        <f t="shared" si="62"/>
        <v>3.1583333333333332</v>
      </c>
      <c r="AF165" s="8">
        <f t="shared" si="62"/>
        <v>82.252455447888863</v>
      </c>
      <c r="AG165" s="21">
        <f t="shared" si="62"/>
        <v>3.5833333333333335</v>
      </c>
      <c r="AH165" s="21">
        <f t="shared" si="62"/>
        <v>0.98333333333333339</v>
      </c>
      <c r="AI165" s="8">
        <f t="shared" si="62"/>
        <v>71.388888888888886</v>
      </c>
      <c r="AP165" s="178">
        <f>AVERAGE(AP152:AP163)</f>
        <v>9079.825555555557</v>
      </c>
    </row>
    <row r="166" spans="1:42" ht="13.5" thickTop="1"/>
    <row r="167" spans="1:42" ht="13.5" thickBot="1"/>
    <row r="168" spans="1:42" ht="13.5" thickTop="1">
      <c r="A168" s="13" t="s">
        <v>10</v>
      </c>
      <c r="B168" s="14" t="s">
        <v>5</v>
      </c>
      <c r="C168" s="14" t="s">
        <v>5</v>
      </c>
      <c r="D168" s="14" t="s">
        <v>11</v>
      </c>
      <c r="E168" s="14" t="s">
        <v>12</v>
      </c>
      <c r="F168" s="14" t="s">
        <v>3</v>
      </c>
      <c r="G168" s="14" t="s">
        <v>13</v>
      </c>
      <c r="H168" s="14" t="s">
        <v>14</v>
      </c>
      <c r="I168" s="14" t="s">
        <v>15</v>
      </c>
      <c r="J168" s="14" t="s">
        <v>16</v>
      </c>
      <c r="K168" s="14" t="s">
        <v>17</v>
      </c>
      <c r="L168" s="14" t="s">
        <v>9</v>
      </c>
      <c r="M168" s="14" t="s">
        <v>18</v>
      </c>
      <c r="N168" s="15" t="s">
        <v>19</v>
      </c>
      <c r="O168" s="15" t="s">
        <v>20</v>
      </c>
      <c r="P168" s="15" t="s">
        <v>21</v>
      </c>
      <c r="Q168" s="15" t="s">
        <v>81</v>
      </c>
      <c r="R168" s="15" t="s">
        <v>82</v>
      </c>
      <c r="S168" s="15" t="s">
        <v>83</v>
      </c>
      <c r="T168" s="15" t="s">
        <v>84</v>
      </c>
      <c r="U168" s="15" t="s">
        <v>85</v>
      </c>
      <c r="V168" s="15" t="s">
        <v>114</v>
      </c>
      <c r="W168" s="15" t="s">
        <v>86</v>
      </c>
      <c r="X168" s="74" t="s">
        <v>87</v>
      </c>
      <c r="Y168" s="107" t="s">
        <v>22</v>
      </c>
      <c r="Z168" s="108"/>
      <c r="AA168" s="14" t="s">
        <v>23</v>
      </c>
      <c r="AB168" s="14" t="s">
        <v>24</v>
      </c>
      <c r="AC168" s="14" t="s">
        <v>25</v>
      </c>
      <c r="AD168" s="14" t="s">
        <v>26</v>
      </c>
      <c r="AE168" s="14" t="s">
        <v>88</v>
      </c>
      <c r="AF168" s="14" t="s">
        <v>89</v>
      </c>
      <c r="AG168" s="14" t="s">
        <v>90</v>
      </c>
      <c r="AH168" s="14" t="s">
        <v>91</v>
      </c>
      <c r="AI168" s="14" t="s">
        <v>92</v>
      </c>
      <c r="AJ168" s="14" t="s">
        <v>93</v>
      </c>
      <c r="AK168" s="164" t="s">
        <v>115</v>
      </c>
      <c r="AL168" s="165" t="s">
        <v>116</v>
      </c>
      <c r="AM168" s="166" t="s">
        <v>117</v>
      </c>
      <c r="AN168" s="167" t="s">
        <v>115</v>
      </c>
      <c r="AO168" s="166" t="s">
        <v>115</v>
      </c>
      <c r="AP168" s="164" t="s">
        <v>27</v>
      </c>
    </row>
    <row r="169" spans="1:42" ht="14.25" thickBot="1">
      <c r="A169" s="16" t="s">
        <v>118</v>
      </c>
      <c r="B169" s="17" t="s">
        <v>29</v>
      </c>
      <c r="C169" s="18" t="s">
        <v>30</v>
      </c>
      <c r="D169" s="17" t="s">
        <v>31</v>
      </c>
      <c r="E169" s="17" t="s">
        <v>31</v>
      </c>
      <c r="F169" s="19" t="s">
        <v>32</v>
      </c>
      <c r="G169" s="17" t="s">
        <v>31</v>
      </c>
      <c r="H169" s="17" t="s">
        <v>31</v>
      </c>
      <c r="I169" s="19" t="s">
        <v>32</v>
      </c>
      <c r="J169" s="17" t="s">
        <v>31</v>
      </c>
      <c r="K169" s="17" t="s">
        <v>31</v>
      </c>
      <c r="L169" s="19" t="s">
        <v>32</v>
      </c>
      <c r="M169" s="17" t="s">
        <v>33</v>
      </c>
      <c r="N169" s="19" t="s">
        <v>34</v>
      </c>
      <c r="O169" s="19" t="s">
        <v>35</v>
      </c>
      <c r="P169" s="18" t="s">
        <v>36</v>
      </c>
      <c r="Q169" s="19" t="s">
        <v>35</v>
      </c>
      <c r="R169" s="19" t="s">
        <v>35</v>
      </c>
      <c r="S169" s="19" t="s">
        <v>35</v>
      </c>
      <c r="T169" s="19" t="s">
        <v>35</v>
      </c>
      <c r="U169" s="19" t="s">
        <v>35</v>
      </c>
      <c r="V169" s="19" t="s">
        <v>35</v>
      </c>
      <c r="W169" s="19" t="s">
        <v>35</v>
      </c>
      <c r="X169" s="19" t="s">
        <v>35</v>
      </c>
      <c r="Y169" s="17" t="s">
        <v>37</v>
      </c>
      <c r="Z169" s="17" t="s">
        <v>38</v>
      </c>
      <c r="AA169" s="17"/>
      <c r="AB169" s="17"/>
      <c r="AC169" s="17"/>
      <c r="AD169" s="17"/>
      <c r="AE169" s="17" t="s">
        <v>31</v>
      </c>
      <c r="AF169" s="17" t="s">
        <v>31</v>
      </c>
      <c r="AG169" s="19" t="s">
        <v>32</v>
      </c>
      <c r="AH169" s="17" t="s">
        <v>31</v>
      </c>
      <c r="AI169" s="17" t="s">
        <v>31</v>
      </c>
      <c r="AJ169" s="19" t="s">
        <v>32</v>
      </c>
      <c r="AK169" s="153" t="s">
        <v>5</v>
      </c>
      <c r="AL169" s="143" t="s">
        <v>119</v>
      </c>
      <c r="AM169" s="131" t="s">
        <v>120</v>
      </c>
      <c r="AN169" s="148" t="s">
        <v>121</v>
      </c>
      <c r="AO169" s="131" t="s">
        <v>122</v>
      </c>
      <c r="AP169" s="171" t="s">
        <v>39</v>
      </c>
    </row>
    <row r="170" spans="1:42" ht="13.5" thickTop="1">
      <c r="A170" s="49" t="s">
        <v>40</v>
      </c>
      <c r="B170" s="43">
        <v>156390</v>
      </c>
      <c r="C170" s="43">
        <v>5045</v>
      </c>
      <c r="D170" s="34">
        <v>175</v>
      </c>
      <c r="E170" s="34">
        <v>4</v>
      </c>
      <c r="F170" s="58">
        <v>98</v>
      </c>
      <c r="G170" s="40">
        <v>144</v>
      </c>
      <c r="H170" s="34">
        <v>3</v>
      </c>
      <c r="I170" s="34">
        <v>98</v>
      </c>
      <c r="J170" s="40">
        <v>280</v>
      </c>
      <c r="K170" s="34">
        <v>11</v>
      </c>
      <c r="L170" s="34">
        <v>96</v>
      </c>
      <c r="M170" s="35">
        <v>87.68</v>
      </c>
      <c r="N170" s="36">
        <v>18.399999999999999</v>
      </c>
      <c r="O170" s="31">
        <v>18105</v>
      </c>
      <c r="P170" s="7">
        <f t="shared" ref="P170:P181" si="63">O170/B170</f>
        <v>0.11576827162862076</v>
      </c>
      <c r="Q170" s="6">
        <v>6665</v>
      </c>
      <c r="R170" s="6">
        <v>6281</v>
      </c>
      <c r="S170" s="6">
        <v>17054</v>
      </c>
      <c r="T170" s="6">
        <v>661</v>
      </c>
      <c r="U170" s="31">
        <v>5091</v>
      </c>
      <c r="V170" s="31">
        <v>647</v>
      </c>
      <c r="W170" s="31">
        <v>1475</v>
      </c>
      <c r="X170" s="75">
        <f t="shared" ref="X170:X181" si="64">SUM(Q170:W170)</f>
        <v>37874</v>
      </c>
      <c r="Y170" s="6">
        <v>5</v>
      </c>
      <c r="Z170" s="23">
        <v>20</v>
      </c>
      <c r="AA170" s="20">
        <v>7.8</v>
      </c>
      <c r="AB170" s="20">
        <v>7.7</v>
      </c>
      <c r="AC170" s="26">
        <v>1.9350000000000001</v>
      </c>
      <c r="AD170" s="26">
        <v>1.8280000000000001</v>
      </c>
      <c r="AE170" s="34">
        <v>18</v>
      </c>
      <c r="AF170" s="76">
        <v>4.0999999999999996</v>
      </c>
      <c r="AG170" s="34">
        <v>77</v>
      </c>
      <c r="AH170" s="34">
        <v>4</v>
      </c>
      <c r="AI170" s="76">
        <v>0.9</v>
      </c>
      <c r="AJ170" s="34">
        <v>75</v>
      </c>
      <c r="AK170" s="154">
        <f t="shared" ref="AK170:AK181" si="65">C170/$H$2</f>
        <v>1.0089999999999999</v>
      </c>
      <c r="AL170" s="158">
        <f>(C170*D170)/1000</f>
        <v>882.875</v>
      </c>
      <c r="AM170" s="161">
        <f>(AL170)/$F$2</f>
        <v>1.1771666666666667</v>
      </c>
      <c r="AN170" s="149">
        <f>(C170*G170)/1000</f>
        <v>726.48</v>
      </c>
      <c r="AO170" s="161">
        <f>(AN170)/$F$3</f>
        <v>0.96864000000000006</v>
      </c>
      <c r="AP170" s="174">
        <f t="shared" ref="AP170:AP181" si="66">(0.8*C170*G170)/60</f>
        <v>9686.4</v>
      </c>
    </row>
    <row r="171" spans="1:42">
      <c r="A171" s="49" t="s">
        <v>41</v>
      </c>
      <c r="B171" s="44">
        <v>164880</v>
      </c>
      <c r="C171" s="44">
        <v>5889</v>
      </c>
      <c r="D171" s="28">
        <v>127</v>
      </c>
      <c r="E171" s="28">
        <v>7</v>
      </c>
      <c r="F171" s="50">
        <v>94</v>
      </c>
      <c r="G171" s="41">
        <v>104</v>
      </c>
      <c r="H171" s="28">
        <v>3</v>
      </c>
      <c r="I171" s="28">
        <v>97</v>
      </c>
      <c r="J171" s="41">
        <v>300</v>
      </c>
      <c r="K171" s="28">
        <v>17</v>
      </c>
      <c r="L171" s="28">
        <v>94</v>
      </c>
      <c r="M171" s="7">
        <v>122.14</v>
      </c>
      <c r="N171" s="27">
        <v>17.600000000000001</v>
      </c>
      <c r="O171" s="32">
        <v>18141</v>
      </c>
      <c r="P171" s="7">
        <f t="shared" si="63"/>
        <v>0.1100254730713246</v>
      </c>
      <c r="Q171" s="6">
        <v>7157</v>
      </c>
      <c r="R171" s="6">
        <v>6432</v>
      </c>
      <c r="S171" s="6">
        <v>17327</v>
      </c>
      <c r="T171" s="6">
        <v>916</v>
      </c>
      <c r="U171" s="32">
        <v>5083</v>
      </c>
      <c r="V171" s="32">
        <v>1048</v>
      </c>
      <c r="W171" s="32">
        <v>2147</v>
      </c>
      <c r="X171" s="75">
        <f t="shared" si="64"/>
        <v>40110</v>
      </c>
      <c r="Y171" s="6">
        <v>3</v>
      </c>
      <c r="Z171" s="24">
        <v>16</v>
      </c>
      <c r="AA171" s="20">
        <v>7.7</v>
      </c>
      <c r="AB171" s="20">
        <v>7.7</v>
      </c>
      <c r="AC171" s="26">
        <v>1.7949999999999999</v>
      </c>
      <c r="AD171" s="26">
        <v>1.6759999999999999</v>
      </c>
      <c r="AE171" s="28">
        <v>18</v>
      </c>
      <c r="AF171" s="77">
        <v>3.8</v>
      </c>
      <c r="AG171" s="28">
        <v>79</v>
      </c>
      <c r="AH171" s="28">
        <v>4</v>
      </c>
      <c r="AI171" s="77">
        <v>0.9</v>
      </c>
      <c r="AJ171" s="28">
        <v>75</v>
      </c>
      <c r="AK171" s="155">
        <f t="shared" si="65"/>
        <v>1.1778</v>
      </c>
      <c r="AL171" s="159">
        <f t="shared" ref="AL171:AL181" si="67">(C171*D171)/1000</f>
        <v>747.90300000000002</v>
      </c>
      <c r="AM171" s="162">
        <f t="shared" ref="AM171:AM181" si="68">(AL171)/$F$2</f>
        <v>0.99720399999999998</v>
      </c>
      <c r="AN171" s="150">
        <f t="shared" ref="AN171:AN181" si="69">(C171*G171)/1000</f>
        <v>612.45600000000002</v>
      </c>
      <c r="AO171" s="162">
        <f t="shared" ref="AO171:AO181" si="70">(AN171)/$F$3</f>
        <v>0.816608</v>
      </c>
      <c r="AP171" s="174">
        <f t="shared" si="66"/>
        <v>8166.08</v>
      </c>
    </row>
    <row r="172" spans="1:42">
      <c r="A172" s="49" t="s">
        <v>42</v>
      </c>
      <c r="B172" s="44">
        <v>166293</v>
      </c>
      <c r="C172" s="44">
        <v>5364</v>
      </c>
      <c r="D172" s="28">
        <v>110</v>
      </c>
      <c r="E172" s="28">
        <v>26</v>
      </c>
      <c r="F172" s="50">
        <v>76</v>
      </c>
      <c r="G172" s="41">
        <v>126</v>
      </c>
      <c r="H172" s="28">
        <v>16</v>
      </c>
      <c r="I172" s="28">
        <v>87</v>
      </c>
      <c r="J172" s="41">
        <v>235</v>
      </c>
      <c r="K172" s="28">
        <v>37</v>
      </c>
      <c r="L172" s="28">
        <v>84</v>
      </c>
      <c r="M172" s="7">
        <v>68.94</v>
      </c>
      <c r="N172" s="27">
        <v>17.3</v>
      </c>
      <c r="O172" s="32">
        <v>21208</v>
      </c>
      <c r="P172" s="7">
        <f t="shared" si="63"/>
        <v>0.12753393107346672</v>
      </c>
      <c r="Q172" s="6">
        <v>7389</v>
      </c>
      <c r="R172" s="6">
        <v>6373</v>
      </c>
      <c r="S172" s="6">
        <v>17384</v>
      </c>
      <c r="T172" s="6">
        <v>1096</v>
      </c>
      <c r="U172" s="32">
        <v>4865</v>
      </c>
      <c r="V172" s="32">
        <v>679</v>
      </c>
      <c r="W172" s="32">
        <v>2034</v>
      </c>
      <c r="X172" s="75">
        <f t="shared" si="64"/>
        <v>39820</v>
      </c>
      <c r="Y172" s="6">
        <v>2</v>
      </c>
      <c r="Z172" s="24">
        <v>12</v>
      </c>
      <c r="AA172" s="20">
        <v>7.8</v>
      </c>
      <c r="AB172" s="20">
        <v>7.7</v>
      </c>
      <c r="AC172" s="26">
        <v>1.8480000000000001</v>
      </c>
      <c r="AD172" s="26">
        <v>1.7010000000000001</v>
      </c>
      <c r="AE172" s="28">
        <v>18</v>
      </c>
      <c r="AF172" s="77">
        <v>4.0999999999999996</v>
      </c>
      <c r="AG172" s="28">
        <v>77</v>
      </c>
      <c r="AH172" s="28">
        <v>3</v>
      </c>
      <c r="AI172" s="77">
        <v>0.9</v>
      </c>
      <c r="AJ172" s="28">
        <v>72</v>
      </c>
      <c r="AK172" s="155">
        <f t="shared" si="65"/>
        <v>1.0728</v>
      </c>
      <c r="AL172" s="159">
        <f t="shared" si="67"/>
        <v>590.04</v>
      </c>
      <c r="AM172" s="162">
        <f t="shared" si="68"/>
        <v>0.78671999999999997</v>
      </c>
      <c r="AN172" s="150">
        <f t="shared" si="69"/>
        <v>675.86400000000003</v>
      </c>
      <c r="AO172" s="162">
        <f t="shared" si="70"/>
        <v>0.90115200000000006</v>
      </c>
      <c r="AP172" s="174">
        <f t="shared" si="66"/>
        <v>9011.5199999999986</v>
      </c>
    </row>
    <row r="173" spans="1:42">
      <c r="A173" s="49" t="s">
        <v>43</v>
      </c>
      <c r="B173" s="44">
        <v>164440</v>
      </c>
      <c r="C173" s="44">
        <v>5481</v>
      </c>
      <c r="D173" s="28">
        <v>169</v>
      </c>
      <c r="E173" s="28">
        <v>6</v>
      </c>
      <c r="F173" s="50">
        <v>96</v>
      </c>
      <c r="G173" s="41">
        <v>163</v>
      </c>
      <c r="H173" s="28">
        <v>4</v>
      </c>
      <c r="I173" s="28">
        <v>98</v>
      </c>
      <c r="J173" s="41">
        <v>327</v>
      </c>
      <c r="K173" s="28">
        <v>18</v>
      </c>
      <c r="L173" s="28">
        <v>94</v>
      </c>
      <c r="M173" s="7">
        <v>43.44</v>
      </c>
      <c r="N173" s="27">
        <v>19.7</v>
      </c>
      <c r="O173" s="32">
        <v>25413</v>
      </c>
      <c r="P173" s="7">
        <f t="shared" si="63"/>
        <v>0.15454269034298224</v>
      </c>
      <c r="Q173" s="6">
        <v>7746</v>
      </c>
      <c r="R173" s="6">
        <v>6535</v>
      </c>
      <c r="S173" s="6">
        <v>16344</v>
      </c>
      <c r="T173" s="6">
        <v>990</v>
      </c>
      <c r="U173" s="32">
        <v>4805</v>
      </c>
      <c r="V173" s="32">
        <v>927</v>
      </c>
      <c r="W173" s="32">
        <v>1944</v>
      </c>
      <c r="X173" s="75">
        <f t="shared" si="64"/>
        <v>39291</v>
      </c>
      <c r="Y173" s="6">
        <v>6</v>
      </c>
      <c r="Z173" s="24">
        <v>32</v>
      </c>
      <c r="AA173" s="20">
        <v>7.5</v>
      </c>
      <c r="AB173" s="20">
        <v>7.5</v>
      </c>
      <c r="AC173" s="26">
        <v>1.833</v>
      </c>
      <c r="AD173" s="26">
        <v>1.6850000000000001</v>
      </c>
      <c r="AE173" s="28">
        <v>17</v>
      </c>
      <c r="AF173" s="77">
        <v>3.2</v>
      </c>
      <c r="AG173" s="28">
        <v>81</v>
      </c>
      <c r="AH173" s="28">
        <v>3</v>
      </c>
      <c r="AI173" s="77">
        <v>0.8</v>
      </c>
      <c r="AJ173" s="28">
        <v>76</v>
      </c>
      <c r="AK173" s="155">
        <f t="shared" si="65"/>
        <v>1.0962000000000001</v>
      </c>
      <c r="AL173" s="159">
        <f t="shared" si="67"/>
        <v>926.28899999999999</v>
      </c>
      <c r="AM173" s="162">
        <f t="shared" si="68"/>
        <v>1.235052</v>
      </c>
      <c r="AN173" s="150">
        <f t="shared" si="69"/>
        <v>893.40300000000002</v>
      </c>
      <c r="AO173" s="162">
        <f t="shared" si="70"/>
        <v>1.1912039999999999</v>
      </c>
      <c r="AP173" s="174">
        <f t="shared" si="66"/>
        <v>11912.04</v>
      </c>
    </row>
    <row r="174" spans="1:42">
      <c r="A174" s="49" t="s">
        <v>44</v>
      </c>
      <c r="B174" s="44">
        <v>172041</v>
      </c>
      <c r="C174" s="46">
        <v>5550</v>
      </c>
      <c r="D174" s="28">
        <v>126</v>
      </c>
      <c r="E174" s="28">
        <v>7</v>
      </c>
      <c r="F174" s="50">
        <v>94</v>
      </c>
      <c r="G174" s="41">
        <v>124</v>
      </c>
      <c r="H174" s="28">
        <v>4</v>
      </c>
      <c r="I174" s="28">
        <v>97</v>
      </c>
      <c r="J174" s="41">
        <v>249</v>
      </c>
      <c r="K174" s="28">
        <v>14</v>
      </c>
      <c r="L174" s="28">
        <v>94</v>
      </c>
      <c r="M174" s="7">
        <v>86.12</v>
      </c>
      <c r="N174" s="27">
        <v>19.2</v>
      </c>
      <c r="O174" s="32">
        <v>26948</v>
      </c>
      <c r="P174" s="7">
        <f t="shared" si="63"/>
        <v>0.15663708069588064</v>
      </c>
      <c r="Q174" s="6">
        <v>8035</v>
      </c>
      <c r="R174" s="6">
        <v>7155</v>
      </c>
      <c r="S174" s="6">
        <v>17218</v>
      </c>
      <c r="T174" s="6">
        <v>1125</v>
      </c>
      <c r="U174" s="32">
        <v>4916</v>
      </c>
      <c r="V174" s="32">
        <v>807</v>
      </c>
      <c r="W174" s="32">
        <v>2403</v>
      </c>
      <c r="X174" s="75">
        <f t="shared" si="64"/>
        <v>41659</v>
      </c>
      <c r="Y174" s="6">
        <v>4</v>
      </c>
      <c r="Z174" s="24">
        <v>16</v>
      </c>
      <c r="AA174" s="20">
        <v>7.8</v>
      </c>
      <c r="AB174" s="20">
        <v>7.7</v>
      </c>
      <c r="AC174" s="26">
        <v>1.7929999999999999</v>
      </c>
      <c r="AD174" s="26">
        <v>1.6419999999999999</v>
      </c>
      <c r="AE174" s="28">
        <v>15</v>
      </c>
      <c r="AF174" s="77">
        <v>1.8</v>
      </c>
      <c r="AG174" s="28">
        <v>88</v>
      </c>
      <c r="AH174" s="28">
        <v>4</v>
      </c>
      <c r="AI174" s="77">
        <v>0.7</v>
      </c>
      <c r="AJ174" s="28">
        <v>82</v>
      </c>
      <c r="AK174" s="155">
        <f t="shared" si="65"/>
        <v>1.1100000000000001</v>
      </c>
      <c r="AL174" s="159">
        <f t="shared" si="67"/>
        <v>699.3</v>
      </c>
      <c r="AM174" s="162">
        <f t="shared" si="68"/>
        <v>0.9323999999999999</v>
      </c>
      <c r="AN174" s="150">
        <f t="shared" si="69"/>
        <v>688.2</v>
      </c>
      <c r="AO174" s="162">
        <f t="shared" si="70"/>
        <v>0.91760000000000008</v>
      </c>
      <c r="AP174" s="174">
        <f t="shared" si="66"/>
        <v>9176</v>
      </c>
    </row>
    <row r="175" spans="1:42">
      <c r="A175" s="49" t="s">
        <v>45</v>
      </c>
      <c r="B175" s="44">
        <v>178747</v>
      </c>
      <c r="C175" s="46">
        <v>5958</v>
      </c>
      <c r="D175" s="28">
        <v>142</v>
      </c>
      <c r="E175" s="28">
        <v>6</v>
      </c>
      <c r="F175" s="50">
        <v>96</v>
      </c>
      <c r="G175" s="41">
        <v>155</v>
      </c>
      <c r="H175" s="28">
        <v>4</v>
      </c>
      <c r="I175" s="53" t="s">
        <v>49</v>
      </c>
      <c r="J175" s="41">
        <v>270</v>
      </c>
      <c r="K175" s="28">
        <v>16</v>
      </c>
      <c r="L175" s="53" t="s">
        <v>54</v>
      </c>
      <c r="M175" s="7">
        <v>63.92</v>
      </c>
      <c r="N175" s="27">
        <v>18.8</v>
      </c>
      <c r="O175" s="32">
        <v>23775</v>
      </c>
      <c r="P175" s="7">
        <f t="shared" si="63"/>
        <v>0.13300922532965589</v>
      </c>
      <c r="Q175" s="6">
        <v>8243</v>
      </c>
      <c r="R175" s="6">
        <v>8066</v>
      </c>
      <c r="S175" s="6">
        <v>18649</v>
      </c>
      <c r="T175" s="6">
        <v>1152</v>
      </c>
      <c r="U175" s="32">
        <v>5172</v>
      </c>
      <c r="V175" s="32">
        <v>746</v>
      </c>
      <c r="W175" s="32">
        <v>3299</v>
      </c>
      <c r="X175" s="75">
        <f t="shared" si="64"/>
        <v>45327</v>
      </c>
      <c r="Y175" s="6">
        <v>3</v>
      </c>
      <c r="Z175" s="24">
        <v>16</v>
      </c>
      <c r="AA175" s="20">
        <v>7.5</v>
      </c>
      <c r="AB175" s="20">
        <v>7.6</v>
      </c>
      <c r="AC175" s="26">
        <v>1.7629999999999999</v>
      </c>
      <c r="AD175" s="26">
        <v>1.59</v>
      </c>
      <c r="AE175" s="28">
        <v>19</v>
      </c>
      <c r="AF175" s="77">
        <v>2.7</v>
      </c>
      <c r="AG175" s="28">
        <v>85</v>
      </c>
      <c r="AH175" s="28">
        <v>4</v>
      </c>
      <c r="AI175" s="77">
        <v>1</v>
      </c>
      <c r="AJ175" s="28">
        <v>72</v>
      </c>
      <c r="AK175" s="155">
        <f t="shared" si="65"/>
        <v>1.1916</v>
      </c>
      <c r="AL175" s="159">
        <f t="shared" si="67"/>
        <v>846.03599999999994</v>
      </c>
      <c r="AM175" s="162">
        <f t="shared" si="68"/>
        <v>1.1280479999999999</v>
      </c>
      <c r="AN175" s="150">
        <f t="shared" si="69"/>
        <v>923.49</v>
      </c>
      <c r="AO175" s="162">
        <f t="shared" si="70"/>
        <v>1.23132</v>
      </c>
      <c r="AP175" s="174">
        <f t="shared" si="66"/>
        <v>12313.200000000003</v>
      </c>
    </row>
    <row r="176" spans="1:42">
      <c r="A176" s="49" t="s">
        <v>48</v>
      </c>
      <c r="B176" s="44">
        <v>179615</v>
      </c>
      <c r="C176" s="46">
        <v>5794</v>
      </c>
      <c r="D176" s="28">
        <v>245</v>
      </c>
      <c r="E176" s="28">
        <v>9</v>
      </c>
      <c r="F176" s="50">
        <v>96</v>
      </c>
      <c r="G176" s="41">
        <v>175</v>
      </c>
      <c r="H176" s="28">
        <v>4</v>
      </c>
      <c r="I176" s="53" t="s">
        <v>67</v>
      </c>
      <c r="J176" s="41">
        <v>432</v>
      </c>
      <c r="K176" s="28">
        <v>19</v>
      </c>
      <c r="L176" s="53" t="s">
        <v>57</v>
      </c>
      <c r="M176" s="7">
        <v>106.86</v>
      </c>
      <c r="N176" s="27">
        <v>19.8</v>
      </c>
      <c r="O176" s="32">
        <v>27743</v>
      </c>
      <c r="P176" s="7">
        <f t="shared" si="63"/>
        <v>0.15445814659132032</v>
      </c>
      <c r="Q176" s="6">
        <v>8417</v>
      </c>
      <c r="R176" s="6">
        <v>6967</v>
      </c>
      <c r="S176" s="6">
        <v>18433</v>
      </c>
      <c r="T176" s="6">
        <v>1237</v>
      </c>
      <c r="U176" s="32">
        <v>4909</v>
      </c>
      <c r="V176" s="32">
        <v>635</v>
      </c>
      <c r="W176" s="32">
        <v>2896</v>
      </c>
      <c r="X176" s="75">
        <f t="shared" si="64"/>
        <v>43494</v>
      </c>
      <c r="Y176" s="6">
        <v>6</v>
      </c>
      <c r="Z176" s="24">
        <v>24</v>
      </c>
      <c r="AA176" s="20">
        <v>7.7</v>
      </c>
      <c r="AB176" s="20">
        <v>7.7</v>
      </c>
      <c r="AC176" s="26">
        <v>1.9950000000000001</v>
      </c>
      <c r="AD176" s="26">
        <v>1.6060000000000001</v>
      </c>
      <c r="AE176" s="28">
        <v>24</v>
      </c>
      <c r="AF176" s="77">
        <v>2.2999999999999998</v>
      </c>
      <c r="AG176" s="28">
        <v>91</v>
      </c>
      <c r="AH176" s="28">
        <v>5</v>
      </c>
      <c r="AI176" s="77">
        <v>0.5</v>
      </c>
      <c r="AJ176" s="28">
        <v>91</v>
      </c>
      <c r="AK176" s="155">
        <f t="shared" si="65"/>
        <v>1.1588000000000001</v>
      </c>
      <c r="AL176" s="159">
        <f t="shared" si="67"/>
        <v>1419.53</v>
      </c>
      <c r="AM176" s="162">
        <f t="shared" si="68"/>
        <v>1.8927066666666665</v>
      </c>
      <c r="AN176" s="150">
        <f t="shared" si="69"/>
        <v>1013.95</v>
      </c>
      <c r="AO176" s="162">
        <f t="shared" si="70"/>
        <v>1.3519333333333334</v>
      </c>
      <c r="AP176" s="174">
        <f t="shared" si="66"/>
        <v>13519.333333333334</v>
      </c>
    </row>
    <row r="177" spans="1:42">
      <c r="A177" s="49" t="s">
        <v>51</v>
      </c>
      <c r="B177" s="44">
        <v>170963</v>
      </c>
      <c r="C177" s="46">
        <v>5515</v>
      </c>
      <c r="D177" s="28">
        <v>144</v>
      </c>
      <c r="E177" s="28">
        <v>5</v>
      </c>
      <c r="F177" s="50">
        <v>97</v>
      </c>
      <c r="G177" s="41">
        <v>199</v>
      </c>
      <c r="H177" s="28">
        <v>5</v>
      </c>
      <c r="I177" s="53" t="s">
        <v>49</v>
      </c>
      <c r="J177" s="41">
        <v>333</v>
      </c>
      <c r="K177" s="28">
        <v>17</v>
      </c>
      <c r="L177" s="53" t="s">
        <v>68</v>
      </c>
      <c r="M177" s="7">
        <v>65.56</v>
      </c>
      <c r="N177" s="27">
        <v>19.5</v>
      </c>
      <c r="O177" s="32">
        <v>26358</v>
      </c>
      <c r="P177" s="7">
        <f t="shared" si="63"/>
        <v>0.15417371010101602</v>
      </c>
      <c r="Q177" s="6">
        <v>8234</v>
      </c>
      <c r="R177" s="6">
        <v>7390</v>
      </c>
      <c r="S177" s="6">
        <v>17717</v>
      </c>
      <c r="T177" s="6">
        <v>1376</v>
      </c>
      <c r="U177" s="32">
        <v>4724</v>
      </c>
      <c r="V177" s="32">
        <v>720</v>
      </c>
      <c r="W177" s="32">
        <v>2886</v>
      </c>
      <c r="X177" s="75">
        <f t="shared" si="64"/>
        <v>43047</v>
      </c>
      <c r="Y177" s="6">
        <v>4</v>
      </c>
      <c r="Z177" s="24">
        <v>24</v>
      </c>
      <c r="AA177" s="20">
        <v>7.7</v>
      </c>
      <c r="AB177" s="20">
        <v>7.8</v>
      </c>
      <c r="AC177" s="26">
        <v>1.8979999999999999</v>
      </c>
      <c r="AD177" s="26">
        <v>1.6879999999999999</v>
      </c>
      <c r="AE177" s="28">
        <v>19</v>
      </c>
      <c r="AF177" s="77">
        <v>1.8</v>
      </c>
      <c r="AG177" s="28">
        <v>91</v>
      </c>
      <c r="AH177" s="28">
        <v>4</v>
      </c>
      <c r="AI177" s="77">
        <v>1</v>
      </c>
      <c r="AJ177" s="28">
        <v>73</v>
      </c>
      <c r="AK177" s="155">
        <f t="shared" si="65"/>
        <v>1.103</v>
      </c>
      <c r="AL177" s="159">
        <f t="shared" si="67"/>
        <v>794.16</v>
      </c>
      <c r="AM177" s="162">
        <f t="shared" si="68"/>
        <v>1.05888</v>
      </c>
      <c r="AN177" s="150">
        <f t="shared" si="69"/>
        <v>1097.4849999999999</v>
      </c>
      <c r="AO177" s="162">
        <f t="shared" si="70"/>
        <v>1.4633133333333332</v>
      </c>
      <c r="AP177" s="174">
        <f t="shared" si="66"/>
        <v>14633.133333333333</v>
      </c>
    </row>
    <row r="178" spans="1:42">
      <c r="A178" s="49" t="s">
        <v>53</v>
      </c>
      <c r="B178" s="44">
        <v>167428</v>
      </c>
      <c r="C178" s="46">
        <v>5581</v>
      </c>
      <c r="D178" s="28">
        <v>136</v>
      </c>
      <c r="E178" s="28">
        <v>4</v>
      </c>
      <c r="F178" s="50">
        <v>97</v>
      </c>
      <c r="G178" s="41">
        <v>144</v>
      </c>
      <c r="H178" s="28">
        <v>4</v>
      </c>
      <c r="I178" s="53" t="s">
        <v>49</v>
      </c>
      <c r="J178" s="41">
        <v>231</v>
      </c>
      <c r="K178" s="28">
        <v>18</v>
      </c>
      <c r="L178" s="53" t="s">
        <v>66</v>
      </c>
      <c r="M178" s="7">
        <v>67.599999999999994</v>
      </c>
      <c r="N178" s="27">
        <v>19.100000000000001</v>
      </c>
      <c r="O178" s="32">
        <v>18514</v>
      </c>
      <c r="P178" s="7">
        <f t="shared" si="63"/>
        <v>0.11057887569582149</v>
      </c>
      <c r="Q178" s="6">
        <v>7709</v>
      </c>
      <c r="R178" s="6">
        <v>8440</v>
      </c>
      <c r="S178" s="6">
        <v>17749</v>
      </c>
      <c r="T178" s="6">
        <v>1375</v>
      </c>
      <c r="U178" s="32">
        <v>4970</v>
      </c>
      <c r="V178" s="32">
        <v>568</v>
      </c>
      <c r="W178" s="32">
        <v>2667</v>
      </c>
      <c r="X178" s="75">
        <f t="shared" si="64"/>
        <v>43478</v>
      </c>
      <c r="Y178" s="6">
        <v>3</v>
      </c>
      <c r="Z178" s="24">
        <v>12</v>
      </c>
      <c r="AA178" s="20">
        <v>7.6</v>
      </c>
      <c r="AB178" s="20">
        <v>7.6</v>
      </c>
      <c r="AC178" s="26">
        <v>1.7869999999999999</v>
      </c>
      <c r="AD178" s="26">
        <v>1.51</v>
      </c>
      <c r="AE178" s="28">
        <v>22</v>
      </c>
      <c r="AF178" s="77">
        <v>2.4</v>
      </c>
      <c r="AG178" s="28">
        <v>89</v>
      </c>
      <c r="AH178" s="77">
        <v>3</v>
      </c>
      <c r="AI178" s="77">
        <v>0.9</v>
      </c>
      <c r="AJ178" s="28">
        <v>70</v>
      </c>
      <c r="AK178" s="155">
        <f t="shared" si="65"/>
        <v>1.1162000000000001</v>
      </c>
      <c r="AL178" s="159">
        <f t="shared" si="67"/>
        <v>759.01599999999996</v>
      </c>
      <c r="AM178" s="162">
        <f t="shared" si="68"/>
        <v>1.0120213333333332</v>
      </c>
      <c r="AN178" s="150">
        <f t="shared" si="69"/>
        <v>803.66399999999999</v>
      </c>
      <c r="AO178" s="162">
        <f t="shared" si="70"/>
        <v>1.0715520000000001</v>
      </c>
      <c r="AP178" s="174">
        <f t="shared" si="66"/>
        <v>10715.52</v>
      </c>
    </row>
    <row r="179" spans="1:42">
      <c r="A179" s="49" t="s">
        <v>55</v>
      </c>
      <c r="B179" s="44">
        <v>170241</v>
      </c>
      <c r="C179" s="46">
        <v>5492</v>
      </c>
      <c r="D179" s="28">
        <v>140</v>
      </c>
      <c r="E179" s="28">
        <v>7</v>
      </c>
      <c r="F179" s="50">
        <v>95</v>
      </c>
      <c r="G179" s="41">
        <v>154</v>
      </c>
      <c r="H179" s="28">
        <v>4</v>
      </c>
      <c r="I179" s="53" t="s">
        <v>49</v>
      </c>
      <c r="J179" s="41">
        <v>262</v>
      </c>
      <c r="K179" s="28">
        <v>16</v>
      </c>
      <c r="L179" s="53" t="s">
        <v>54</v>
      </c>
      <c r="M179" s="7">
        <v>45.5</v>
      </c>
      <c r="N179" s="27">
        <v>20.3</v>
      </c>
      <c r="O179" s="32">
        <v>23898</v>
      </c>
      <c r="P179" s="7">
        <f t="shared" si="63"/>
        <v>0.1403774648880117</v>
      </c>
      <c r="Q179" s="6">
        <v>7644</v>
      </c>
      <c r="R179" s="6">
        <v>8872</v>
      </c>
      <c r="S179" s="6">
        <v>18088</v>
      </c>
      <c r="T179" s="6">
        <v>1309</v>
      </c>
      <c r="U179" s="32">
        <v>5232</v>
      </c>
      <c r="V179" s="32">
        <v>625</v>
      </c>
      <c r="W179" s="32">
        <v>2290</v>
      </c>
      <c r="X179" s="75">
        <f t="shared" si="64"/>
        <v>44060</v>
      </c>
      <c r="Y179" s="6">
        <v>4</v>
      </c>
      <c r="Z179" s="24">
        <v>24</v>
      </c>
      <c r="AA179" s="20">
        <v>7.7</v>
      </c>
      <c r="AB179" s="20">
        <v>7.6</v>
      </c>
      <c r="AC179" s="26">
        <v>1.7809999999999999</v>
      </c>
      <c r="AD179" s="26">
        <v>1.5960000000000001</v>
      </c>
      <c r="AE179" s="28">
        <v>19</v>
      </c>
      <c r="AF179" s="77">
        <v>2.1</v>
      </c>
      <c r="AG179" s="28">
        <v>89</v>
      </c>
      <c r="AH179" s="28">
        <v>4</v>
      </c>
      <c r="AI179" s="77">
        <v>1.1000000000000001</v>
      </c>
      <c r="AJ179" s="28">
        <v>69</v>
      </c>
      <c r="AK179" s="155">
        <f t="shared" si="65"/>
        <v>1.0984</v>
      </c>
      <c r="AL179" s="159">
        <f t="shared" si="67"/>
        <v>768.88</v>
      </c>
      <c r="AM179" s="162">
        <f t="shared" si="68"/>
        <v>1.0251733333333333</v>
      </c>
      <c r="AN179" s="150">
        <f t="shared" si="69"/>
        <v>845.76800000000003</v>
      </c>
      <c r="AO179" s="162">
        <f t="shared" si="70"/>
        <v>1.1276906666666666</v>
      </c>
      <c r="AP179" s="174">
        <f t="shared" si="66"/>
        <v>11276.906666666668</v>
      </c>
    </row>
    <row r="180" spans="1:42">
      <c r="A180" s="49" t="s">
        <v>56</v>
      </c>
      <c r="B180" s="44">
        <v>155231</v>
      </c>
      <c r="C180" s="46">
        <v>5177</v>
      </c>
      <c r="D180" s="28">
        <v>145</v>
      </c>
      <c r="E180" s="28">
        <v>6</v>
      </c>
      <c r="F180" s="50">
        <v>96</v>
      </c>
      <c r="G180" s="41">
        <v>198</v>
      </c>
      <c r="H180" s="28">
        <v>3</v>
      </c>
      <c r="I180" s="53" t="s">
        <v>67</v>
      </c>
      <c r="J180" s="41">
        <v>380</v>
      </c>
      <c r="K180" s="28">
        <v>19</v>
      </c>
      <c r="L180" s="53" t="s">
        <v>68</v>
      </c>
      <c r="M180" s="7">
        <v>87.7</v>
      </c>
      <c r="N180" s="27">
        <v>19.600000000000001</v>
      </c>
      <c r="O180" s="32">
        <v>22122</v>
      </c>
      <c r="P180" s="7">
        <f t="shared" si="63"/>
        <v>0.14251019448434912</v>
      </c>
      <c r="Q180" s="6">
        <v>7264</v>
      </c>
      <c r="R180" s="6">
        <v>7831</v>
      </c>
      <c r="S180" s="6">
        <v>16869</v>
      </c>
      <c r="T180" s="6">
        <v>1154</v>
      </c>
      <c r="U180" s="32">
        <v>4890</v>
      </c>
      <c r="V180" s="32">
        <v>607</v>
      </c>
      <c r="W180" s="32">
        <v>1803</v>
      </c>
      <c r="X180" s="75">
        <f t="shared" si="64"/>
        <v>40418</v>
      </c>
      <c r="Y180" s="6">
        <v>1</v>
      </c>
      <c r="Z180" s="24">
        <v>4</v>
      </c>
      <c r="AA180" s="20">
        <v>7.3</v>
      </c>
      <c r="AB180" s="20">
        <v>7.4</v>
      </c>
      <c r="AC180" s="26">
        <v>1.7090000000000001</v>
      </c>
      <c r="AD180" s="26">
        <v>1.623</v>
      </c>
      <c r="AE180" s="28">
        <v>18</v>
      </c>
      <c r="AF180" s="77">
        <v>2</v>
      </c>
      <c r="AG180" s="28">
        <v>89</v>
      </c>
      <c r="AH180" s="28">
        <v>3</v>
      </c>
      <c r="AI180" s="77">
        <v>1.1000000000000001</v>
      </c>
      <c r="AJ180" s="28">
        <v>57</v>
      </c>
      <c r="AK180" s="155">
        <f t="shared" si="65"/>
        <v>1.0354000000000001</v>
      </c>
      <c r="AL180" s="159">
        <f t="shared" si="67"/>
        <v>750.66499999999996</v>
      </c>
      <c r="AM180" s="162">
        <f t="shared" si="68"/>
        <v>1.0008866666666667</v>
      </c>
      <c r="AN180" s="150">
        <f t="shared" si="69"/>
        <v>1025.046</v>
      </c>
      <c r="AO180" s="162">
        <f t="shared" si="70"/>
        <v>1.3667280000000002</v>
      </c>
      <c r="AP180" s="174">
        <f t="shared" si="66"/>
        <v>13667.28</v>
      </c>
    </row>
    <row r="181" spans="1:42" ht="13.5" thickBot="1">
      <c r="A181" s="49" t="s">
        <v>59</v>
      </c>
      <c r="B181" s="45">
        <v>176891</v>
      </c>
      <c r="C181" s="47">
        <v>5706</v>
      </c>
      <c r="D181" s="37">
        <v>144</v>
      </c>
      <c r="E181" s="37">
        <v>7</v>
      </c>
      <c r="F181" s="54">
        <v>95</v>
      </c>
      <c r="G181" s="42">
        <v>153</v>
      </c>
      <c r="H181" s="37">
        <v>4</v>
      </c>
      <c r="I181" s="57" t="s">
        <v>49</v>
      </c>
      <c r="J181" s="42">
        <v>344</v>
      </c>
      <c r="K181" s="37">
        <v>16</v>
      </c>
      <c r="L181" s="57" t="s">
        <v>68</v>
      </c>
      <c r="M181" s="67">
        <v>43.62</v>
      </c>
      <c r="N181" s="68">
        <v>19.2</v>
      </c>
      <c r="O181" s="33">
        <v>17342</v>
      </c>
      <c r="P181" s="7">
        <f t="shared" si="63"/>
        <v>9.8037774674799738E-2</v>
      </c>
      <c r="Q181" s="6">
        <v>8192</v>
      </c>
      <c r="R181" s="6">
        <v>9350</v>
      </c>
      <c r="S181" s="6">
        <v>20566</v>
      </c>
      <c r="T181" s="6">
        <v>1308</v>
      </c>
      <c r="U181" s="33">
        <v>5548</v>
      </c>
      <c r="V181" s="33">
        <v>749</v>
      </c>
      <c r="W181" s="33">
        <v>2377</v>
      </c>
      <c r="X181" s="75">
        <f t="shared" si="64"/>
        <v>48090</v>
      </c>
      <c r="Y181" s="6">
        <v>1</v>
      </c>
      <c r="Z181" s="25">
        <v>4</v>
      </c>
      <c r="AA181" s="20">
        <v>7.4</v>
      </c>
      <c r="AB181" s="20">
        <v>7.5</v>
      </c>
      <c r="AC181" s="26">
        <v>1.8220000000000001</v>
      </c>
      <c r="AD181" s="26">
        <v>1.677</v>
      </c>
      <c r="AE181" s="37">
        <v>17</v>
      </c>
      <c r="AF181" s="78">
        <v>2.9</v>
      </c>
      <c r="AG181" s="37">
        <v>83</v>
      </c>
      <c r="AH181" s="37">
        <v>3</v>
      </c>
      <c r="AI181" s="78">
        <v>0.5</v>
      </c>
      <c r="AJ181" s="37">
        <v>84</v>
      </c>
      <c r="AK181" s="155">
        <f t="shared" si="65"/>
        <v>1.1412</v>
      </c>
      <c r="AL181" s="159">
        <f t="shared" si="67"/>
        <v>821.66399999999999</v>
      </c>
      <c r="AM181" s="162">
        <f t="shared" si="68"/>
        <v>1.0955520000000001</v>
      </c>
      <c r="AN181" s="150">
        <f t="shared" si="69"/>
        <v>873.01800000000003</v>
      </c>
      <c r="AO181" s="162">
        <f t="shared" si="70"/>
        <v>1.1640239999999999</v>
      </c>
      <c r="AP181" s="174">
        <f t="shared" si="66"/>
        <v>11640.24</v>
      </c>
    </row>
    <row r="182" spans="1:42" ht="13.5" thickTop="1">
      <c r="A182" s="61" t="s">
        <v>123</v>
      </c>
      <c r="B182" s="62">
        <f>SUM(B170:B181)</f>
        <v>2023160</v>
      </c>
      <c r="C182" s="62">
        <f>SUM(C170:C181)</f>
        <v>66552</v>
      </c>
      <c r="D182" s="62"/>
      <c r="E182" s="62"/>
      <c r="F182" s="64"/>
      <c r="G182" s="62"/>
      <c r="H182" s="62"/>
      <c r="I182" s="64"/>
      <c r="J182" s="62"/>
      <c r="K182" s="62"/>
      <c r="L182" s="64"/>
      <c r="M182" s="62">
        <f>SUM(M170:M181)</f>
        <v>889.08000000000015</v>
      </c>
      <c r="N182" s="64"/>
      <c r="O182" s="62">
        <f>SUM(O170:O181)</f>
        <v>269567</v>
      </c>
      <c r="P182" s="65"/>
      <c r="Q182" s="62">
        <f t="shared" ref="Q182:Z182" si="71">SUM(Q170:Q181)</f>
        <v>92695</v>
      </c>
      <c r="R182" s="62">
        <f t="shared" si="71"/>
        <v>89692</v>
      </c>
      <c r="S182" s="62">
        <f t="shared" si="71"/>
        <v>213398</v>
      </c>
      <c r="T182" s="62">
        <f t="shared" si="71"/>
        <v>13699</v>
      </c>
      <c r="U182" s="62">
        <f t="shared" si="71"/>
        <v>60205</v>
      </c>
      <c r="V182" s="62">
        <f t="shared" si="71"/>
        <v>8758</v>
      </c>
      <c r="W182" s="62">
        <f t="shared" si="71"/>
        <v>28221</v>
      </c>
      <c r="X182" s="62">
        <f t="shared" si="71"/>
        <v>506668</v>
      </c>
      <c r="Y182" s="62">
        <f t="shared" si="71"/>
        <v>42</v>
      </c>
      <c r="Z182" s="62">
        <f t="shared" si="71"/>
        <v>204</v>
      </c>
      <c r="AA182" s="66"/>
      <c r="AB182" s="66"/>
      <c r="AC182" s="66"/>
      <c r="AD182" s="66"/>
      <c r="AE182" s="62"/>
      <c r="AF182" s="79"/>
      <c r="AG182" s="62"/>
      <c r="AH182" s="62"/>
      <c r="AI182" s="81"/>
      <c r="AJ182" s="62"/>
      <c r="AK182" s="156"/>
      <c r="AL182" s="146"/>
      <c r="AM182" s="147"/>
      <c r="AN182" s="151"/>
      <c r="AO182" s="147"/>
      <c r="AP182" s="144"/>
    </row>
    <row r="183" spans="1:42" ht="13.5" thickBot="1">
      <c r="A183" s="60" t="s">
        <v>124</v>
      </c>
      <c r="B183" s="8">
        <f>SUM(AVERAGE(B170:B181))</f>
        <v>168596.66666666666</v>
      </c>
      <c r="C183" s="8">
        <f t="shared" ref="C183:U183" si="72">SUM(AVERAGE(C170:C181))</f>
        <v>5546</v>
      </c>
      <c r="D183" s="8">
        <f t="shared" si="72"/>
        <v>150.25</v>
      </c>
      <c r="E183" s="8">
        <f>SUM(AVERAGE(E170:E181))</f>
        <v>7.833333333333333</v>
      </c>
      <c r="F183" s="8">
        <f>SUM(AVERAGE(F170:F181))</f>
        <v>94.166666666666671</v>
      </c>
      <c r="G183" s="8">
        <f>SUM(AVERAGE(G170:G181))</f>
        <v>153.25</v>
      </c>
      <c r="H183" s="8">
        <f>SUM(AVERAGE(H170:H181))</f>
        <v>4.833333333333333</v>
      </c>
      <c r="I183" s="8">
        <f>SUM(AVERAGE(I170:I181))</f>
        <v>95.4</v>
      </c>
      <c r="J183" s="8">
        <f t="shared" si="72"/>
        <v>303.58333333333331</v>
      </c>
      <c r="K183" s="8">
        <f>SUM(AVERAGE(K170:K181))</f>
        <v>18.166666666666668</v>
      </c>
      <c r="L183" s="8">
        <f>SUM(AVERAGE(L170:L181))</f>
        <v>92.4</v>
      </c>
      <c r="M183" s="8">
        <f t="shared" si="72"/>
        <v>74.090000000000018</v>
      </c>
      <c r="N183" s="8">
        <f t="shared" si="72"/>
        <v>19.041666666666668</v>
      </c>
      <c r="O183" s="8">
        <f t="shared" si="72"/>
        <v>22463.916666666668</v>
      </c>
      <c r="P183" s="48">
        <f t="shared" si="72"/>
        <v>0.1331377365481041</v>
      </c>
      <c r="Q183" s="8">
        <f t="shared" si="72"/>
        <v>7724.583333333333</v>
      </c>
      <c r="R183" s="8">
        <f t="shared" si="72"/>
        <v>7474.333333333333</v>
      </c>
      <c r="S183" s="8">
        <f t="shared" si="72"/>
        <v>17783.166666666668</v>
      </c>
      <c r="T183" s="8">
        <f t="shared" si="72"/>
        <v>1141.5833333333333</v>
      </c>
      <c r="U183" s="8">
        <f t="shared" si="72"/>
        <v>5017.083333333333</v>
      </c>
      <c r="V183" s="8">
        <f>SUM(AVERAGE(V170:V181))</f>
        <v>729.83333333333337</v>
      </c>
      <c r="W183" s="8">
        <f>SUM(AVERAGE(W170:W181))</f>
        <v>2351.75</v>
      </c>
      <c r="X183" s="8">
        <f>SUM(AVERAGE(X170:X181))</f>
        <v>42222.333333333336</v>
      </c>
      <c r="Y183" s="8"/>
      <c r="Z183" s="84"/>
      <c r="AA183" s="21">
        <f t="shared" ref="AA183:AJ183" si="73">SUM(AVERAGE(AA170:AA181))</f>
        <v>7.6250000000000009</v>
      </c>
      <c r="AB183" s="21">
        <f t="shared" si="73"/>
        <v>7.625</v>
      </c>
      <c r="AC183" s="168">
        <f t="shared" si="73"/>
        <v>1.8299166666666664</v>
      </c>
      <c r="AD183" s="168">
        <f t="shared" si="73"/>
        <v>1.6518333333333333</v>
      </c>
      <c r="AE183" s="21">
        <f t="shared" si="73"/>
        <v>18.666666666666668</v>
      </c>
      <c r="AF183" s="21">
        <f t="shared" si="73"/>
        <v>2.7666666666666671</v>
      </c>
      <c r="AG183" s="8">
        <f t="shared" si="73"/>
        <v>84.916666666666671</v>
      </c>
      <c r="AH183" s="21">
        <f t="shared" si="73"/>
        <v>3.6666666666666665</v>
      </c>
      <c r="AI183" s="21">
        <f t="shared" si="73"/>
        <v>0.85833333333333339</v>
      </c>
      <c r="AJ183" s="8">
        <f t="shared" si="73"/>
        <v>74.666666666666671</v>
      </c>
      <c r="AK183" s="157">
        <f>C183/$H$2</f>
        <v>1.1092</v>
      </c>
      <c r="AL183" s="160">
        <f t="shared" ref="AL183" si="74">(C183*D183)/1000</f>
        <v>833.28650000000005</v>
      </c>
      <c r="AM183" s="163">
        <f t="shared" ref="AM183" si="75">(AL183)/$F$2</f>
        <v>1.1110486666666668</v>
      </c>
      <c r="AN183" s="152">
        <f t="shared" ref="AN183" si="76">(C183*G183)/1000</f>
        <v>849.92449999999997</v>
      </c>
      <c r="AO183" s="163">
        <f t="shared" ref="AO183" si="77">(AN183)/$F$3</f>
        <v>1.1332326666666666</v>
      </c>
      <c r="AP183" s="178">
        <f>AVERAGE(AP170:AP181)</f>
        <v>11309.804444444444</v>
      </c>
    </row>
    <row r="184" spans="1:42" ht="13.5" thickTop="1"/>
    <row r="185" spans="1:42" ht="13.5" thickBot="1"/>
    <row r="186" spans="1:42" ht="13.5" thickTop="1">
      <c r="A186" s="13" t="s">
        <v>10</v>
      </c>
      <c r="B186" s="14" t="s">
        <v>5</v>
      </c>
      <c r="C186" s="14" t="s">
        <v>5</v>
      </c>
      <c r="D186" s="14" t="s">
        <v>11</v>
      </c>
      <c r="E186" s="14" t="s">
        <v>12</v>
      </c>
      <c r="F186" s="14" t="s">
        <v>3</v>
      </c>
      <c r="G186" s="14" t="s">
        <v>13</v>
      </c>
      <c r="H186" s="14" t="s">
        <v>14</v>
      </c>
      <c r="I186" s="14" t="s">
        <v>15</v>
      </c>
      <c r="J186" s="14" t="s">
        <v>16</v>
      </c>
      <c r="K186" s="14" t="s">
        <v>17</v>
      </c>
      <c r="L186" s="14" t="s">
        <v>9</v>
      </c>
      <c r="M186" s="14" t="s">
        <v>18</v>
      </c>
      <c r="N186" s="15" t="s">
        <v>19</v>
      </c>
      <c r="O186" s="15" t="s">
        <v>20</v>
      </c>
      <c r="P186" s="15" t="s">
        <v>21</v>
      </c>
      <c r="Q186" s="15" t="s">
        <v>81</v>
      </c>
      <c r="R186" s="15" t="s">
        <v>82</v>
      </c>
      <c r="S186" s="15" t="s">
        <v>83</v>
      </c>
      <c r="T186" s="15" t="s">
        <v>84</v>
      </c>
      <c r="U186" s="15" t="s">
        <v>85</v>
      </c>
      <c r="V186" s="15" t="s">
        <v>114</v>
      </c>
      <c r="W186" s="15" t="s">
        <v>86</v>
      </c>
      <c r="X186" s="74" t="s">
        <v>87</v>
      </c>
      <c r="Y186" s="107" t="s">
        <v>22</v>
      </c>
      <c r="Z186" s="108"/>
      <c r="AA186" s="14" t="s">
        <v>23</v>
      </c>
      <c r="AB186" s="14" t="s">
        <v>24</v>
      </c>
      <c r="AC186" s="14" t="s">
        <v>25</v>
      </c>
      <c r="AD186" s="14" t="s">
        <v>26</v>
      </c>
      <c r="AE186" s="14" t="s">
        <v>88</v>
      </c>
      <c r="AF186" s="14" t="s">
        <v>89</v>
      </c>
      <c r="AG186" s="14" t="s">
        <v>90</v>
      </c>
      <c r="AH186" s="14" t="s">
        <v>91</v>
      </c>
      <c r="AI186" s="14" t="s">
        <v>92</v>
      </c>
      <c r="AJ186" s="14" t="s">
        <v>93</v>
      </c>
      <c r="AK186" s="164" t="s">
        <v>115</v>
      </c>
      <c r="AL186" s="165" t="s">
        <v>116</v>
      </c>
      <c r="AM186" s="166" t="s">
        <v>117</v>
      </c>
      <c r="AN186" s="167" t="s">
        <v>115</v>
      </c>
      <c r="AO186" s="166" t="s">
        <v>115</v>
      </c>
      <c r="AP186" s="164" t="s">
        <v>27</v>
      </c>
    </row>
    <row r="187" spans="1:42" ht="14.25" thickBot="1">
      <c r="A187" s="16" t="s">
        <v>125</v>
      </c>
      <c r="B187" s="17" t="s">
        <v>29</v>
      </c>
      <c r="C187" s="18" t="s">
        <v>30</v>
      </c>
      <c r="D187" s="17" t="s">
        <v>31</v>
      </c>
      <c r="E187" s="17" t="s">
        <v>31</v>
      </c>
      <c r="F187" s="19" t="s">
        <v>32</v>
      </c>
      <c r="G187" s="17" t="s">
        <v>31</v>
      </c>
      <c r="H187" s="17" t="s">
        <v>31</v>
      </c>
      <c r="I187" s="19" t="s">
        <v>32</v>
      </c>
      <c r="J187" s="17" t="s">
        <v>31</v>
      </c>
      <c r="K187" s="17" t="s">
        <v>31</v>
      </c>
      <c r="L187" s="19" t="s">
        <v>32</v>
      </c>
      <c r="M187" s="17" t="s">
        <v>33</v>
      </c>
      <c r="N187" s="19" t="s">
        <v>34</v>
      </c>
      <c r="O187" s="19" t="s">
        <v>35</v>
      </c>
      <c r="P187" s="18" t="s">
        <v>36</v>
      </c>
      <c r="Q187" s="19" t="s">
        <v>35</v>
      </c>
      <c r="R187" s="19" t="s">
        <v>35</v>
      </c>
      <c r="S187" s="19" t="s">
        <v>35</v>
      </c>
      <c r="T187" s="19" t="s">
        <v>35</v>
      </c>
      <c r="U187" s="19" t="s">
        <v>35</v>
      </c>
      <c r="V187" s="19" t="s">
        <v>35</v>
      </c>
      <c r="W187" s="19" t="s">
        <v>35</v>
      </c>
      <c r="X187" s="19" t="s">
        <v>35</v>
      </c>
      <c r="Y187" s="17" t="s">
        <v>37</v>
      </c>
      <c r="Z187" s="17" t="s">
        <v>38</v>
      </c>
      <c r="AA187" s="17"/>
      <c r="AB187" s="17"/>
      <c r="AC187" s="17"/>
      <c r="AD187" s="17"/>
      <c r="AE187" s="17" t="s">
        <v>31</v>
      </c>
      <c r="AF187" s="17" t="s">
        <v>31</v>
      </c>
      <c r="AG187" s="19" t="s">
        <v>32</v>
      </c>
      <c r="AH187" s="17" t="s">
        <v>31</v>
      </c>
      <c r="AI187" s="17" t="s">
        <v>31</v>
      </c>
      <c r="AJ187" s="19" t="s">
        <v>32</v>
      </c>
      <c r="AK187" s="153" t="s">
        <v>5</v>
      </c>
      <c r="AL187" s="143" t="s">
        <v>119</v>
      </c>
      <c r="AM187" s="131" t="s">
        <v>120</v>
      </c>
      <c r="AN187" s="148" t="s">
        <v>121</v>
      </c>
      <c r="AO187" s="131" t="s">
        <v>122</v>
      </c>
      <c r="AP187" s="171" t="s">
        <v>39</v>
      </c>
    </row>
    <row r="188" spans="1:42" ht="13.5" thickTop="1">
      <c r="A188" s="49" t="s">
        <v>40</v>
      </c>
      <c r="B188" s="43">
        <v>154300</v>
      </c>
      <c r="C188" s="43">
        <v>4977</v>
      </c>
      <c r="D188" s="34">
        <v>141</v>
      </c>
      <c r="E188" s="34">
        <v>5</v>
      </c>
      <c r="F188" s="58">
        <v>96</v>
      </c>
      <c r="G188" s="40">
        <v>147</v>
      </c>
      <c r="H188" s="34">
        <v>4</v>
      </c>
      <c r="I188" s="34">
        <v>97</v>
      </c>
      <c r="J188" s="40">
        <v>318</v>
      </c>
      <c r="K188" s="34">
        <v>20</v>
      </c>
      <c r="L188" s="34">
        <v>94</v>
      </c>
      <c r="M188" s="35">
        <v>111.8</v>
      </c>
      <c r="N188" s="36">
        <v>17.7</v>
      </c>
      <c r="O188" s="31">
        <v>22593</v>
      </c>
      <c r="P188" s="7">
        <f t="shared" ref="P188:P199" si="78">O188/B188</f>
        <v>0.14642255346727154</v>
      </c>
      <c r="Q188" s="6">
        <v>5818</v>
      </c>
      <c r="R188" s="6">
        <v>7728</v>
      </c>
      <c r="S188" s="6">
        <v>17754</v>
      </c>
      <c r="T188" s="6">
        <v>716</v>
      </c>
      <c r="U188" s="31">
        <v>5091</v>
      </c>
      <c r="V188" s="31">
        <v>597</v>
      </c>
      <c r="W188" s="31">
        <v>2233</v>
      </c>
      <c r="X188" s="75">
        <f t="shared" ref="X188:X198" si="79">SUM(Q188:W188)</f>
        <v>39937</v>
      </c>
      <c r="Y188" s="6">
        <v>1</v>
      </c>
      <c r="Z188" s="23">
        <v>4</v>
      </c>
      <c r="AA188" s="20">
        <v>7.5</v>
      </c>
      <c r="AB188" s="20">
        <v>7.7</v>
      </c>
      <c r="AC188" s="26">
        <v>1.173</v>
      </c>
      <c r="AD188" s="26">
        <v>1.091</v>
      </c>
      <c r="AE188" s="34">
        <v>22</v>
      </c>
      <c r="AF188" s="76">
        <v>3.6</v>
      </c>
      <c r="AG188" s="34">
        <v>84</v>
      </c>
      <c r="AH188" s="34">
        <v>4</v>
      </c>
      <c r="AI188" s="76">
        <v>0.7</v>
      </c>
      <c r="AJ188" s="34">
        <v>79</v>
      </c>
      <c r="AK188" s="154">
        <f t="shared" ref="AK188:AK199" si="80">C188/$H$2</f>
        <v>0.99539999999999995</v>
      </c>
      <c r="AL188" s="158">
        <f>(C188*D188)/1000</f>
        <v>701.75699999999995</v>
      </c>
      <c r="AM188" s="161">
        <f>(AL188)/$F$2</f>
        <v>0.93567599999999995</v>
      </c>
      <c r="AN188" s="149">
        <f>(C188*G188)/1000</f>
        <v>731.61900000000003</v>
      </c>
      <c r="AO188" s="161">
        <f>(AN188)/$F$3</f>
        <v>0.97549200000000003</v>
      </c>
      <c r="AP188" s="174">
        <f t="shared" ref="AP188:AP199" si="81">(0.8*C188*G188)/60</f>
        <v>9754.9200000000019</v>
      </c>
    </row>
    <row r="189" spans="1:42">
      <c r="A189" s="49" t="s">
        <v>41</v>
      </c>
      <c r="B189" s="44">
        <v>139766</v>
      </c>
      <c r="C189" s="44">
        <v>4992</v>
      </c>
      <c r="D189" s="28">
        <v>189</v>
      </c>
      <c r="E189" s="28">
        <v>5</v>
      </c>
      <c r="F189" s="50">
        <v>97</v>
      </c>
      <c r="G189" s="41">
        <v>205</v>
      </c>
      <c r="H189" s="28">
        <v>4</v>
      </c>
      <c r="I189" s="28">
        <v>98</v>
      </c>
      <c r="J189" s="41">
        <v>344</v>
      </c>
      <c r="K189" s="28">
        <v>18</v>
      </c>
      <c r="L189" s="28">
        <v>95</v>
      </c>
      <c r="M189" s="7">
        <v>85.32</v>
      </c>
      <c r="N189" s="27">
        <v>17.3</v>
      </c>
      <c r="O189" s="32">
        <v>20595</v>
      </c>
      <c r="P189" s="7">
        <f t="shared" si="78"/>
        <v>0.14735343359615358</v>
      </c>
      <c r="Q189" s="6">
        <v>5392</v>
      </c>
      <c r="R189" s="6">
        <v>6871</v>
      </c>
      <c r="S189" s="6">
        <v>15851</v>
      </c>
      <c r="T189" s="6">
        <v>590</v>
      </c>
      <c r="U189" s="32">
        <v>4891</v>
      </c>
      <c r="V189" s="32">
        <v>556</v>
      </c>
      <c r="W189" s="32">
        <v>1469</v>
      </c>
      <c r="X189" s="75">
        <f t="shared" si="79"/>
        <v>35620</v>
      </c>
      <c r="Y189" s="6">
        <v>2</v>
      </c>
      <c r="Z189" s="24">
        <v>8</v>
      </c>
      <c r="AA189" s="20">
        <v>7.6</v>
      </c>
      <c r="AB189" s="20">
        <v>7.5</v>
      </c>
      <c r="AC189" s="26">
        <v>1.744</v>
      </c>
      <c r="AD189" s="26">
        <v>1.641</v>
      </c>
      <c r="AE189" s="28">
        <v>20</v>
      </c>
      <c r="AF189" s="77">
        <v>3.1</v>
      </c>
      <c r="AG189" s="28">
        <v>85</v>
      </c>
      <c r="AH189" s="28">
        <v>4</v>
      </c>
      <c r="AI189" s="77">
        <v>1.1000000000000001</v>
      </c>
      <c r="AJ189" s="28">
        <v>70</v>
      </c>
      <c r="AK189" s="155">
        <f t="shared" si="80"/>
        <v>0.99839999999999995</v>
      </c>
      <c r="AL189" s="159">
        <f t="shared" ref="AL189:AL199" si="82">(C189*D189)/1000</f>
        <v>943.48800000000006</v>
      </c>
      <c r="AM189" s="162">
        <f t="shared" ref="AM189:AM199" si="83">(AL189)/$F$2</f>
        <v>1.257984</v>
      </c>
      <c r="AN189" s="150">
        <f t="shared" ref="AN189:AN199" si="84">(C189*G189)/1000</f>
        <v>1023.36</v>
      </c>
      <c r="AO189" s="162">
        <f t="shared" ref="AO189:AO199" si="85">(AN189)/$F$3</f>
        <v>1.3644799999999999</v>
      </c>
      <c r="AP189" s="174">
        <f t="shared" si="81"/>
        <v>13644.800000000001</v>
      </c>
    </row>
    <row r="190" spans="1:42">
      <c r="A190" s="49" t="s">
        <v>42</v>
      </c>
      <c r="B190" s="44">
        <v>172849</v>
      </c>
      <c r="C190" s="44">
        <v>5576</v>
      </c>
      <c r="D190" s="28">
        <v>188</v>
      </c>
      <c r="E190" s="28">
        <v>5</v>
      </c>
      <c r="F190" s="50">
        <v>97</v>
      </c>
      <c r="G190" s="41">
        <v>218</v>
      </c>
      <c r="H190" s="28">
        <v>4</v>
      </c>
      <c r="I190" s="28">
        <v>98</v>
      </c>
      <c r="J190" s="41">
        <v>407</v>
      </c>
      <c r="K190" s="28">
        <v>18</v>
      </c>
      <c r="L190" s="28">
        <v>96</v>
      </c>
      <c r="M190" s="7">
        <v>86.32</v>
      </c>
      <c r="N190" s="27">
        <v>18</v>
      </c>
      <c r="O190" s="32">
        <v>21186</v>
      </c>
      <c r="P190" s="7">
        <f t="shared" si="78"/>
        <v>0.12256941029453454</v>
      </c>
      <c r="Q190" s="6">
        <v>8135</v>
      </c>
      <c r="R190" s="6">
        <v>9761</v>
      </c>
      <c r="S190" s="6">
        <v>19635</v>
      </c>
      <c r="T190" s="6">
        <v>1021</v>
      </c>
      <c r="U190" s="32">
        <v>6015</v>
      </c>
      <c r="V190" s="32">
        <v>709</v>
      </c>
      <c r="W190" s="32">
        <v>2034</v>
      </c>
      <c r="X190" s="75">
        <f t="shared" si="79"/>
        <v>47310</v>
      </c>
      <c r="Y190" s="6">
        <v>3</v>
      </c>
      <c r="Z190" s="24">
        <v>40</v>
      </c>
      <c r="AA190" s="20">
        <v>7.7</v>
      </c>
      <c r="AB190" s="20">
        <v>7.6</v>
      </c>
      <c r="AC190" s="26">
        <v>1.5309999999999999</v>
      </c>
      <c r="AD190" s="26">
        <v>1.4390000000000001</v>
      </c>
      <c r="AE190" s="28">
        <v>16</v>
      </c>
      <c r="AF190" s="77">
        <v>3.3</v>
      </c>
      <c r="AG190" s="28">
        <v>80</v>
      </c>
      <c r="AH190" s="28">
        <v>3</v>
      </c>
      <c r="AI190" s="77">
        <v>0.9</v>
      </c>
      <c r="AJ190" s="28">
        <v>73</v>
      </c>
      <c r="AK190" s="155">
        <f t="shared" si="80"/>
        <v>1.1152</v>
      </c>
      <c r="AL190" s="159">
        <f t="shared" si="82"/>
        <v>1048.288</v>
      </c>
      <c r="AM190" s="162">
        <f t="shared" si="83"/>
        <v>1.3977173333333333</v>
      </c>
      <c r="AN190" s="150">
        <f t="shared" si="84"/>
        <v>1215.568</v>
      </c>
      <c r="AO190" s="162">
        <f t="shared" si="85"/>
        <v>1.6207573333333334</v>
      </c>
      <c r="AP190" s="174">
        <f t="shared" si="81"/>
        <v>16207.573333333334</v>
      </c>
    </row>
    <row r="191" spans="1:42">
      <c r="A191" s="49" t="s">
        <v>43</v>
      </c>
      <c r="B191" s="44">
        <v>152882</v>
      </c>
      <c r="C191" s="44">
        <v>5096</v>
      </c>
      <c r="D191" s="28">
        <v>161</v>
      </c>
      <c r="E191" s="28">
        <v>7</v>
      </c>
      <c r="F191" s="50">
        <v>96</v>
      </c>
      <c r="G191" s="41">
        <v>222</v>
      </c>
      <c r="H191" s="28">
        <v>4</v>
      </c>
      <c r="I191" s="28">
        <v>98</v>
      </c>
      <c r="J191" s="41">
        <v>370</v>
      </c>
      <c r="K191" s="28">
        <v>17</v>
      </c>
      <c r="L191" s="28">
        <v>95</v>
      </c>
      <c r="M191" s="7">
        <v>65.38</v>
      </c>
      <c r="N191" s="27">
        <v>18.100000000000001</v>
      </c>
      <c r="O191" s="32">
        <v>21375</v>
      </c>
      <c r="P191" s="7">
        <f t="shared" si="78"/>
        <v>0.13981371253646604</v>
      </c>
      <c r="Q191" s="6">
        <v>6290</v>
      </c>
      <c r="R191" s="6">
        <v>7987</v>
      </c>
      <c r="S191" s="6">
        <v>17408</v>
      </c>
      <c r="T191" s="6">
        <v>801</v>
      </c>
      <c r="U191" s="32">
        <v>6775</v>
      </c>
      <c r="V191" s="32">
        <v>617</v>
      </c>
      <c r="W191" s="32">
        <v>1613</v>
      </c>
      <c r="X191" s="75">
        <f t="shared" si="79"/>
        <v>41491</v>
      </c>
      <c r="Y191" s="6">
        <v>6</v>
      </c>
      <c r="Z191" s="24">
        <v>24</v>
      </c>
      <c r="AA191" s="20">
        <v>7.5</v>
      </c>
      <c r="AB191" s="20">
        <v>7.4</v>
      </c>
      <c r="AC191" s="26">
        <v>1.633</v>
      </c>
      <c r="AD191" s="26">
        <v>1.5169999999999999</v>
      </c>
      <c r="AE191" s="28">
        <v>21</v>
      </c>
      <c r="AF191" s="77">
        <v>2</v>
      </c>
      <c r="AG191" s="28">
        <v>90</v>
      </c>
      <c r="AH191" s="28">
        <v>4</v>
      </c>
      <c r="AI191" s="77">
        <v>1</v>
      </c>
      <c r="AJ191" s="28">
        <v>73</v>
      </c>
      <c r="AK191" s="155">
        <f t="shared" si="80"/>
        <v>1.0192000000000001</v>
      </c>
      <c r="AL191" s="159">
        <f t="shared" si="82"/>
        <v>820.45600000000002</v>
      </c>
      <c r="AM191" s="162">
        <f t="shared" si="83"/>
        <v>1.0939413333333334</v>
      </c>
      <c r="AN191" s="150">
        <f t="shared" si="84"/>
        <v>1131.3119999999999</v>
      </c>
      <c r="AO191" s="162">
        <f t="shared" si="85"/>
        <v>1.5084159999999998</v>
      </c>
      <c r="AP191" s="174">
        <f t="shared" si="81"/>
        <v>15084.160000000002</v>
      </c>
    </row>
    <row r="192" spans="1:42">
      <c r="A192" s="49" t="s">
        <v>44</v>
      </c>
      <c r="B192" s="44">
        <v>173981</v>
      </c>
      <c r="C192" s="46">
        <v>5612</v>
      </c>
      <c r="D192" s="28">
        <v>235</v>
      </c>
      <c r="E192" s="28">
        <v>5</v>
      </c>
      <c r="F192" s="50">
        <v>98</v>
      </c>
      <c r="G192" s="41">
        <v>183</v>
      </c>
      <c r="H192" s="28">
        <v>4</v>
      </c>
      <c r="I192" s="28">
        <v>98</v>
      </c>
      <c r="J192" s="41">
        <v>384</v>
      </c>
      <c r="K192" s="28">
        <v>16</v>
      </c>
      <c r="L192" s="28">
        <v>96</v>
      </c>
      <c r="M192" s="7">
        <v>86.88</v>
      </c>
      <c r="N192" s="27">
        <v>19.600000000000001</v>
      </c>
      <c r="O192" s="32">
        <v>21894</v>
      </c>
      <c r="P192" s="7">
        <f t="shared" si="78"/>
        <v>0.12584132750127888</v>
      </c>
      <c r="Q192" s="6">
        <v>7446</v>
      </c>
      <c r="R192" s="6">
        <v>9016</v>
      </c>
      <c r="S192" s="6">
        <v>19594</v>
      </c>
      <c r="T192" s="6">
        <v>904</v>
      </c>
      <c r="U192" s="32">
        <v>6259</v>
      </c>
      <c r="V192" s="32">
        <v>872</v>
      </c>
      <c r="W192" s="32">
        <v>2961</v>
      </c>
      <c r="X192" s="75">
        <f t="shared" si="79"/>
        <v>47052</v>
      </c>
      <c r="Y192" s="6">
        <v>3</v>
      </c>
      <c r="Z192" s="24">
        <v>12</v>
      </c>
      <c r="AA192" s="20">
        <v>7.4</v>
      </c>
      <c r="AB192" s="20">
        <v>7.4</v>
      </c>
      <c r="AC192" s="26">
        <v>1.4450000000000001</v>
      </c>
      <c r="AD192" s="26">
        <v>1.3819999999999999</v>
      </c>
      <c r="AE192" s="28">
        <v>15</v>
      </c>
      <c r="AF192" s="77">
        <v>1.9</v>
      </c>
      <c r="AG192" s="28">
        <v>87</v>
      </c>
      <c r="AH192" s="28">
        <v>4</v>
      </c>
      <c r="AI192" s="77">
        <v>0.9</v>
      </c>
      <c r="AJ192" s="28">
        <v>75</v>
      </c>
      <c r="AK192" s="155">
        <f t="shared" si="80"/>
        <v>1.1224000000000001</v>
      </c>
      <c r="AL192" s="159">
        <f t="shared" si="82"/>
        <v>1318.82</v>
      </c>
      <c r="AM192" s="162">
        <f t="shared" si="83"/>
        <v>1.7584266666666666</v>
      </c>
      <c r="AN192" s="150">
        <f t="shared" si="84"/>
        <v>1026.9960000000001</v>
      </c>
      <c r="AO192" s="162">
        <f t="shared" si="85"/>
        <v>1.3693280000000001</v>
      </c>
      <c r="AP192" s="174">
        <f t="shared" si="81"/>
        <v>13693.28</v>
      </c>
    </row>
    <row r="193" spans="1:42">
      <c r="A193" s="49" t="s">
        <v>45</v>
      </c>
      <c r="B193" s="44">
        <v>163046</v>
      </c>
      <c r="C193" s="46">
        <v>5435</v>
      </c>
      <c r="D193" s="28">
        <v>142</v>
      </c>
      <c r="E193" s="28">
        <v>9</v>
      </c>
      <c r="F193" s="50">
        <v>94</v>
      </c>
      <c r="G193" s="41">
        <v>164</v>
      </c>
      <c r="H193" s="28">
        <v>5</v>
      </c>
      <c r="I193" s="53" t="s">
        <v>49</v>
      </c>
      <c r="J193" s="41">
        <v>314</v>
      </c>
      <c r="K193" s="28">
        <v>19</v>
      </c>
      <c r="L193" s="53" t="s">
        <v>54</v>
      </c>
      <c r="M193" s="7">
        <v>43.22</v>
      </c>
      <c r="N193" s="27">
        <v>20.5</v>
      </c>
      <c r="O193" s="32">
        <v>20208</v>
      </c>
      <c r="P193" s="7">
        <f t="shared" si="78"/>
        <v>0.1239404830538621</v>
      </c>
      <c r="Q193" s="6">
        <v>7045</v>
      </c>
      <c r="R193" s="6">
        <v>8285</v>
      </c>
      <c r="S193" s="6">
        <v>18115</v>
      </c>
      <c r="T193" s="6">
        <v>915</v>
      </c>
      <c r="U193" s="32">
        <v>5174</v>
      </c>
      <c r="V193" s="32">
        <v>689</v>
      </c>
      <c r="W193" s="32">
        <v>2741</v>
      </c>
      <c r="X193" s="75">
        <f t="shared" si="79"/>
        <v>42964</v>
      </c>
      <c r="Y193" s="6">
        <v>1</v>
      </c>
      <c r="Z193" s="24">
        <v>4</v>
      </c>
      <c r="AA193" s="20">
        <v>7.6</v>
      </c>
      <c r="AB193" s="20">
        <v>7.5</v>
      </c>
      <c r="AC193" s="26">
        <v>1.6259999999999999</v>
      </c>
      <c r="AD193" s="26">
        <v>1.4690000000000001</v>
      </c>
      <c r="AE193" s="28">
        <v>19</v>
      </c>
      <c r="AF193" s="77">
        <v>1.4</v>
      </c>
      <c r="AG193" s="28">
        <v>93</v>
      </c>
      <c r="AH193" s="28">
        <v>4</v>
      </c>
      <c r="AI193" s="77">
        <v>1</v>
      </c>
      <c r="AJ193" s="28">
        <v>73</v>
      </c>
      <c r="AK193" s="155">
        <f t="shared" si="80"/>
        <v>1.087</v>
      </c>
      <c r="AL193" s="159">
        <f t="shared" si="82"/>
        <v>771.77</v>
      </c>
      <c r="AM193" s="162">
        <f t="shared" si="83"/>
        <v>1.0290266666666665</v>
      </c>
      <c r="AN193" s="150">
        <f t="shared" si="84"/>
        <v>891.34</v>
      </c>
      <c r="AO193" s="162">
        <f t="shared" si="85"/>
        <v>1.1884533333333334</v>
      </c>
      <c r="AP193" s="174">
        <f t="shared" si="81"/>
        <v>11884.533333333333</v>
      </c>
    </row>
    <row r="194" spans="1:42">
      <c r="A194" s="49" t="s">
        <v>48</v>
      </c>
      <c r="B194" s="44">
        <v>170389</v>
      </c>
      <c r="C194" s="46">
        <v>5496</v>
      </c>
      <c r="D194" s="28">
        <v>274</v>
      </c>
      <c r="E194" s="28">
        <v>8</v>
      </c>
      <c r="F194" s="50">
        <v>97</v>
      </c>
      <c r="G194" s="41">
        <v>184</v>
      </c>
      <c r="H194" s="28">
        <v>6</v>
      </c>
      <c r="I194" s="53" t="s">
        <v>49</v>
      </c>
      <c r="J194" s="41">
        <v>492</v>
      </c>
      <c r="K194" s="28">
        <v>17</v>
      </c>
      <c r="L194" s="53" t="s">
        <v>49</v>
      </c>
      <c r="M194" s="7">
        <v>92.07</v>
      </c>
      <c r="N194" s="27">
        <v>20.8</v>
      </c>
      <c r="O194" s="32">
        <v>23132</v>
      </c>
      <c r="P194" s="7">
        <f t="shared" si="78"/>
        <v>0.13575993755465435</v>
      </c>
      <c r="Q194" s="6">
        <v>7646</v>
      </c>
      <c r="R194" s="6">
        <v>8532</v>
      </c>
      <c r="S194" s="6">
        <v>18231</v>
      </c>
      <c r="T194" s="6">
        <v>873</v>
      </c>
      <c r="U194" s="32">
        <v>4556</v>
      </c>
      <c r="V194" s="32">
        <v>691</v>
      </c>
      <c r="W194" s="32">
        <v>2754</v>
      </c>
      <c r="X194" s="75">
        <f t="shared" si="79"/>
        <v>43283</v>
      </c>
      <c r="Y194" s="6">
        <v>1</v>
      </c>
      <c r="Z194" s="24">
        <v>4</v>
      </c>
      <c r="AA194" s="20">
        <v>7.5</v>
      </c>
      <c r="AB194" s="20">
        <v>7.4</v>
      </c>
      <c r="AC194" s="26">
        <v>1.774</v>
      </c>
      <c r="AD194" s="26">
        <v>1.587</v>
      </c>
      <c r="AE194" s="28">
        <v>20</v>
      </c>
      <c r="AF194" s="77">
        <v>3.4</v>
      </c>
      <c r="AG194" s="28">
        <v>83</v>
      </c>
      <c r="AH194" s="28">
        <v>6</v>
      </c>
      <c r="AI194" s="77">
        <v>0.9</v>
      </c>
      <c r="AJ194" s="28">
        <v>85</v>
      </c>
      <c r="AK194" s="155">
        <f t="shared" si="80"/>
        <v>1.0992</v>
      </c>
      <c r="AL194" s="159">
        <f t="shared" si="82"/>
        <v>1505.904</v>
      </c>
      <c r="AM194" s="162">
        <f t="shared" si="83"/>
        <v>2.0078719999999999</v>
      </c>
      <c r="AN194" s="150">
        <f t="shared" si="84"/>
        <v>1011.264</v>
      </c>
      <c r="AO194" s="162">
        <f t="shared" si="85"/>
        <v>1.348352</v>
      </c>
      <c r="AP194" s="174">
        <f t="shared" si="81"/>
        <v>13483.52</v>
      </c>
    </row>
    <row r="195" spans="1:42">
      <c r="A195" s="49" t="s">
        <v>51</v>
      </c>
      <c r="B195" s="44">
        <v>171972</v>
      </c>
      <c r="C195" s="46">
        <v>5547</v>
      </c>
      <c r="D195" s="28">
        <v>154</v>
      </c>
      <c r="E195" s="28">
        <v>6</v>
      </c>
      <c r="F195" s="50">
        <v>96</v>
      </c>
      <c r="G195" s="41">
        <v>189</v>
      </c>
      <c r="H195" s="28">
        <v>5</v>
      </c>
      <c r="I195" s="53" t="s">
        <v>49</v>
      </c>
      <c r="J195" s="41">
        <v>337</v>
      </c>
      <c r="K195" s="28">
        <v>22</v>
      </c>
      <c r="L195" s="53" t="s">
        <v>64</v>
      </c>
      <c r="M195" s="7">
        <v>57.82</v>
      </c>
      <c r="N195" s="27">
        <v>21.4</v>
      </c>
      <c r="O195" s="32">
        <v>21663</v>
      </c>
      <c r="P195" s="7">
        <f t="shared" si="78"/>
        <v>0.12596818086665271</v>
      </c>
      <c r="Q195" s="6">
        <v>7575</v>
      </c>
      <c r="R195" s="6">
        <v>7870</v>
      </c>
      <c r="S195" s="6">
        <v>18166</v>
      </c>
      <c r="T195" s="6">
        <v>855</v>
      </c>
      <c r="U195" s="32">
        <v>4940</v>
      </c>
      <c r="V195" s="32">
        <v>731</v>
      </c>
      <c r="W195" s="32">
        <v>3035</v>
      </c>
      <c r="X195" s="75">
        <f t="shared" si="79"/>
        <v>43172</v>
      </c>
      <c r="Y195" s="6">
        <v>2</v>
      </c>
      <c r="Z195" s="24">
        <v>8</v>
      </c>
      <c r="AA195" s="20">
        <v>7.5</v>
      </c>
      <c r="AB195" s="20">
        <v>7.6</v>
      </c>
      <c r="AC195" s="26">
        <v>1.766</v>
      </c>
      <c r="AD195" s="26">
        <v>1.58</v>
      </c>
      <c r="AE195" s="28">
        <v>21</v>
      </c>
      <c r="AF195" s="77">
        <v>2.8</v>
      </c>
      <c r="AG195" s="28">
        <v>86</v>
      </c>
      <c r="AH195" s="28">
        <v>4</v>
      </c>
      <c r="AI195" s="77">
        <v>0.7</v>
      </c>
      <c r="AJ195" s="28">
        <v>79</v>
      </c>
      <c r="AK195" s="155">
        <f t="shared" si="80"/>
        <v>1.1093999999999999</v>
      </c>
      <c r="AL195" s="159">
        <f t="shared" si="82"/>
        <v>854.23800000000006</v>
      </c>
      <c r="AM195" s="162">
        <f t="shared" si="83"/>
        <v>1.138984</v>
      </c>
      <c r="AN195" s="150">
        <f t="shared" si="84"/>
        <v>1048.383</v>
      </c>
      <c r="AO195" s="162">
        <f t="shared" si="85"/>
        <v>1.3978440000000001</v>
      </c>
      <c r="AP195" s="174">
        <f t="shared" si="81"/>
        <v>13978.44</v>
      </c>
    </row>
    <row r="196" spans="1:42">
      <c r="A196" s="49" t="s">
        <v>53</v>
      </c>
      <c r="B196" s="44">
        <v>146273</v>
      </c>
      <c r="C196" s="46">
        <v>4876</v>
      </c>
      <c r="D196" s="28">
        <v>135</v>
      </c>
      <c r="E196" s="28">
        <v>6</v>
      </c>
      <c r="F196" s="50">
        <v>96</v>
      </c>
      <c r="G196" s="41">
        <v>160</v>
      </c>
      <c r="H196" s="28">
        <v>3</v>
      </c>
      <c r="I196" s="53" t="s">
        <v>67</v>
      </c>
      <c r="J196" s="41">
        <v>358</v>
      </c>
      <c r="K196" s="28">
        <v>19</v>
      </c>
      <c r="L196" s="53" t="s">
        <v>68</v>
      </c>
      <c r="M196" s="7">
        <v>89.24</v>
      </c>
      <c r="N196" s="27">
        <v>20.3</v>
      </c>
      <c r="O196" s="32">
        <v>19275</v>
      </c>
      <c r="P196" s="7">
        <f t="shared" si="78"/>
        <v>0.13177414833906462</v>
      </c>
      <c r="Q196" s="6">
        <v>6552</v>
      </c>
      <c r="R196" s="6">
        <v>7025</v>
      </c>
      <c r="S196" s="6">
        <v>15597</v>
      </c>
      <c r="T196" s="6">
        <v>758</v>
      </c>
      <c r="U196" s="32">
        <v>4096</v>
      </c>
      <c r="V196" s="32">
        <v>670</v>
      </c>
      <c r="W196" s="32">
        <v>2484</v>
      </c>
      <c r="X196" s="75">
        <f t="shared" si="79"/>
        <v>37182</v>
      </c>
      <c r="Y196" s="6">
        <v>1</v>
      </c>
      <c r="Z196" s="24">
        <v>4</v>
      </c>
      <c r="AA196" s="20">
        <v>7.7</v>
      </c>
      <c r="AB196" s="20">
        <v>7.5</v>
      </c>
      <c r="AC196" s="26">
        <v>1.7929999999999999</v>
      </c>
      <c r="AD196" s="26">
        <v>1.6</v>
      </c>
      <c r="AE196" s="28">
        <v>21</v>
      </c>
      <c r="AF196" s="77">
        <v>2.5</v>
      </c>
      <c r="AG196" s="28">
        <v>88</v>
      </c>
      <c r="AH196" s="28">
        <v>4</v>
      </c>
      <c r="AI196" s="77">
        <v>1.1000000000000001</v>
      </c>
      <c r="AJ196" s="28">
        <v>71</v>
      </c>
      <c r="AK196" s="155">
        <f t="shared" si="80"/>
        <v>0.97519999999999996</v>
      </c>
      <c r="AL196" s="159">
        <f t="shared" si="82"/>
        <v>658.26</v>
      </c>
      <c r="AM196" s="162">
        <f t="shared" si="83"/>
        <v>0.87768000000000002</v>
      </c>
      <c r="AN196" s="150">
        <f t="shared" si="84"/>
        <v>780.16</v>
      </c>
      <c r="AO196" s="162">
        <f t="shared" si="85"/>
        <v>1.0402133333333332</v>
      </c>
      <c r="AP196" s="174">
        <f t="shared" si="81"/>
        <v>10402.133333333333</v>
      </c>
    </row>
    <row r="197" spans="1:42">
      <c r="A197" s="49" t="s">
        <v>55</v>
      </c>
      <c r="B197" s="44">
        <v>164096</v>
      </c>
      <c r="C197" s="46">
        <v>5293</v>
      </c>
      <c r="D197" s="28">
        <v>159</v>
      </c>
      <c r="E197" s="28">
        <v>6</v>
      </c>
      <c r="F197" s="50">
        <v>96</v>
      </c>
      <c r="G197" s="41">
        <v>194</v>
      </c>
      <c r="H197" s="28">
        <v>3</v>
      </c>
      <c r="I197" s="53" t="s">
        <v>67</v>
      </c>
      <c r="J197" s="41">
        <v>372</v>
      </c>
      <c r="K197" s="28">
        <v>18</v>
      </c>
      <c r="L197" s="53" t="s">
        <v>68</v>
      </c>
      <c r="M197" s="7">
        <v>66.400000000000006</v>
      </c>
      <c r="N197" s="27">
        <v>19.100000000000001</v>
      </c>
      <c r="O197" s="32">
        <v>18210</v>
      </c>
      <c r="P197" s="7">
        <f t="shared" si="78"/>
        <v>0.1109716263650546</v>
      </c>
      <c r="Q197" s="6">
        <v>7361</v>
      </c>
      <c r="R197" s="6">
        <v>8309</v>
      </c>
      <c r="S197" s="6">
        <v>13129</v>
      </c>
      <c r="T197" s="6">
        <v>837</v>
      </c>
      <c r="U197" s="32">
        <v>4721</v>
      </c>
      <c r="V197" s="32">
        <v>760</v>
      </c>
      <c r="W197" s="32">
        <v>2825</v>
      </c>
      <c r="X197" s="75">
        <f t="shared" si="79"/>
        <v>37942</v>
      </c>
      <c r="Y197" s="6"/>
      <c r="Z197" s="24"/>
      <c r="AA197" s="20">
        <v>7.6</v>
      </c>
      <c r="AB197" s="20">
        <v>7.5</v>
      </c>
      <c r="AC197" s="26">
        <v>1.9319999999999999</v>
      </c>
      <c r="AD197" s="26">
        <v>1.714</v>
      </c>
      <c r="AE197" s="28">
        <v>24</v>
      </c>
      <c r="AF197" s="77">
        <v>2.2999999999999998</v>
      </c>
      <c r="AG197" s="28">
        <v>90</v>
      </c>
      <c r="AH197" s="28">
        <v>4</v>
      </c>
      <c r="AI197" s="77">
        <v>0.8</v>
      </c>
      <c r="AJ197" s="28">
        <v>76</v>
      </c>
      <c r="AK197" s="155">
        <f t="shared" si="80"/>
        <v>1.0586</v>
      </c>
      <c r="AL197" s="159">
        <f t="shared" si="82"/>
        <v>841.58699999999999</v>
      </c>
      <c r="AM197" s="162">
        <f t="shared" si="83"/>
        <v>1.1221159999999999</v>
      </c>
      <c r="AN197" s="150">
        <f t="shared" si="84"/>
        <v>1026.8420000000001</v>
      </c>
      <c r="AO197" s="162">
        <f t="shared" si="85"/>
        <v>1.3691226666666667</v>
      </c>
      <c r="AP197" s="174">
        <f t="shared" si="81"/>
        <v>13691.226666666667</v>
      </c>
    </row>
    <row r="198" spans="1:42">
      <c r="A198" s="49" t="s">
        <v>56</v>
      </c>
      <c r="B198" s="44">
        <v>139047</v>
      </c>
      <c r="C198" s="46">
        <v>4635</v>
      </c>
      <c r="D198" s="28">
        <v>143</v>
      </c>
      <c r="E198" s="28">
        <v>5</v>
      </c>
      <c r="F198" s="50">
        <v>97</v>
      </c>
      <c r="G198" s="41">
        <v>187</v>
      </c>
      <c r="H198" s="28">
        <v>3</v>
      </c>
      <c r="I198" s="53" t="s">
        <v>67</v>
      </c>
      <c r="J198" s="41">
        <v>358</v>
      </c>
      <c r="K198" s="28">
        <v>15</v>
      </c>
      <c r="L198" s="53" t="s">
        <v>57</v>
      </c>
      <c r="M198" s="7">
        <v>23.98</v>
      </c>
      <c r="N198" s="27">
        <v>20.5</v>
      </c>
      <c r="O198" s="32">
        <v>17129</v>
      </c>
      <c r="P198" s="7">
        <f t="shared" si="78"/>
        <v>0.12318856214085884</v>
      </c>
      <c r="Q198" s="6">
        <v>6138</v>
      </c>
      <c r="R198" s="6">
        <v>7797</v>
      </c>
      <c r="S198" s="6">
        <v>14031</v>
      </c>
      <c r="T198" s="6">
        <v>809</v>
      </c>
      <c r="U198" s="32">
        <v>4517</v>
      </c>
      <c r="V198" s="32">
        <v>697</v>
      </c>
      <c r="W198" s="32">
        <v>1662</v>
      </c>
      <c r="X198" s="75">
        <f t="shared" si="79"/>
        <v>35651</v>
      </c>
      <c r="Y198" s="6">
        <v>2</v>
      </c>
      <c r="Z198" s="24">
        <v>16</v>
      </c>
      <c r="AA198" s="20">
        <v>7.6</v>
      </c>
      <c r="AB198" s="20">
        <v>7.4</v>
      </c>
      <c r="AC198" s="26">
        <v>1.7090000000000001</v>
      </c>
      <c r="AD198" s="26">
        <v>1.6579999999999999</v>
      </c>
      <c r="AE198" s="28">
        <v>20</v>
      </c>
      <c r="AF198" s="77">
        <v>0.9</v>
      </c>
      <c r="AG198" s="28">
        <v>95</v>
      </c>
      <c r="AH198" s="28">
        <v>4</v>
      </c>
      <c r="AI198" s="77">
        <v>2</v>
      </c>
      <c r="AJ198" s="28">
        <v>47</v>
      </c>
      <c r="AK198" s="155">
        <f t="shared" si="80"/>
        <v>0.92700000000000005</v>
      </c>
      <c r="AL198" s="159">
        <f t="shared" si="82"/>
        <v>662.80499999999995</v>
      </c>
      <c r="AM198" s="162">
        <f t="shared" si="83"/>
        <v>0.88373999999999997</v>
      </c>
      <c r="AN198" s="150">
        <f t="shared" si="84"/>
        <v>866.745</v>
      </c>
      <c r="AO198" s="162">
        <f t="shared" si="85"/>
        <v>1.1556599999999999</v>
      </c>
      <c r="AP198" s="174">
        <f t="shared" si="81"/>
        <v>11556.6</v>
      </c>
    </row>
    <row r="199" spans="1:42" ht="13.5" thickBot="1">
      <c r="A199" s="49" t="s">
        <v>59</v>
      </c>
      <c r="B199" s="45">
        <v>124801</v>
      </c>
      <c r="C199" s="47">
        <v>4026</v>
      </c>
      <c r="D199" s="37">
        <v>157</v>
      </c>
      <c r="E199" s="37">
        <v>7</v>
      </c>
      <c r="F199" s="54">
        <v>96</v>
      </c>
      <c r="G199" s="42">
        <v>215</v>
      </c>
      <c r="H199" s="37">
        <v>3</v>
      </c>
      <c r="I199" s="57" t="s">
        <v>46</v>
      </c>
      <c r="J199" s="42">
        <v>392</v>
      </c>
      <c r="K199" s="37">
        <v>18</v>
      </c>
      <c r="L199" s="57" t="s">
        <v>68</v>
      </c>
      <c r="M199" s="67">
        <v>67.72</v>
      </c>
      <c r="N199" s="68">
        <v>19.3</v>
      </c>
      <c r="O199" s="33">
        <v>18727</v>
      </c>
      <c r="P199" s="7">
        <f t="shared" si="78"/>
        <v>0.1500548873807101</v>
      </c>
      <c r="Q199" s="6">
        <v>5261</v>
      </c>
      <c r="R199" s="6">
        <v>6172</v>
      </c>
      <c r="S199" s="6">
        <v>12389</v>
      </c>
      <c r="T199" s="6">
        <v>533</v>
      </c>
      <c r="U199" s="33">
        <v>3851</v>
      </c>
      <c r="V199" s="33">
        <v>665</v>
      </c>
      <c r="W199" s="33">
        <v>1325</v>
      </c>
      <c r="X199" s="75">
        <f>SUM(Q199:W199)</f>
        <v>30196</v>
      </c>
      <c r="Y199" s="6">
        <v>1</v>
      </c>
      <c r="Z199" s="25">
        <v>4</v>
      </c>
      <c r="AA199" s="20">
        <v>7.5</v>
      </c>
      <c r="AB199" s="20">
        <v>7.4</v>
      </c>
      <c r="AC199" s="26">
        <v>2.1120000000000001</v>
      </c>
      <c r="AD199" s="26">
        <v>1.9019999999999999</v>
      </c>
      <c r="AE199" s="37">
        <v>24</v>
      </c>
      <c r="AF199" s="78">
        <v>1.2</v>
      </c>
      <c r="AG199" s="37">
        <v>95</v>
      </c>
      <c r="AH199" s="37">
        <v>4</v>
      </c>
      <c r="AI199" s="78">
        <v>1.5</v>
      </c>
      <c r="AJ199" s="37">
        <v>61</v>
      </c>
      <c r="AK199" s="155">
        <f t="shared" si="80"/>
        <v>0.80520000000000003</v>
      </c>
      <c r="AL199" s="159">
        <f t="shared" si="82"/>
        <v>632.08199999999999</v>
      </c>
      <c r="AM199" s="162">
        <f t="shared" si="83"/>
        <v>0.84277599999999997</v>
      </c>
      <c r="AN199" s="150">
        <f t="shared" si="84"/>
        <v>865.59</v>
      </c>
      <c r="AO199" s="162">
        <f t="shared" si="85"/>
        <v>1.15412</v>
      </c>
      <c r="AP199" s="174">
        <f t="shared" si="81"/>
        <v>11541.2</v>
      </c>
    </row>
    <row r="200" spans="1:42" ht="13.5" thickTop="1">
      <c r="A200" s="61" t="s">
        <v>126</v>
      </c>
      <c r="B200" s="62">
        <f>SUM(B188:B199)</f>
        <v>1873402</v>
      </c>
      <c r="C200" s="62">
        <f>SUM(C188:C199)</f>
        <v>61561</v>
      </c>
      <c r="D200" s="62"/>
      <c r="E200" s="62"/>
      <c r="F200" s="64"/>
      <c r="G200" s="62"/>
      <c r="H200" s="62"/>
      <c r="I200" s="64"/>
      <c r="J200" s="62"/>
      <c r="K200" s="62"/>
      <c r="L200" s="64"/>
      <c r="M200" s="62">
        <f>SUM(M188:M199)</f>
        <v>876.15000000000009</v>
      </c>
      <c r="N200" s="64"/>
      <c r="O200" s="62">
        <f>SUM(O188:O199)</f>
        <v>245987</v>
      </c>
      <c r="P200" s="65"/>
      <c r="Q200" s="62">
        <f t="shared" ref="Q200:Z200" si="86">SUM(Q188:Q199)</f>
        <v>80659</v>
      </c>
      <c r="R200" s="62">
        <f t="shared" si="86"/>
        <v>95353</v>
      </c>
      <c r="S200" s="62">
        <f t="shared" si="86"/>
        <v>199900</v>
      </c>
      <c r="T200" s="62">
        <f t="shared" si="86"/>
        <v>9612</v>
      </c>
      <c r="U200" s="62">
        <f t="shared" si="86"/>
        <v>60886</v>
      </c>
      <c r="V200" s="62">
        <f t="shared" si="86"/>
        <v>8254</v>
      </c>
      <c r="W200" s="62">
        <f t="shared" si="86"/>
        <v>27136</v>
      </c>
      <c r="X200" s="62">
        <f t="shared" si="86"/>
        <v>481800</v>
      </c>
      <c r="Y200" s="62">
        <f t="shared" si="86"/>
        <v>23</v>
      </c>
      <c r="Z200" s="62">
        <f t="shared" si="86"/>
        <v>128</v>
      </c>
      <c r="AA200" s="66"/>
      <c r="AB200" s="66"/>
      <c r="AC200" s="66"/>
      <c r="AD200" s="66"/>
      <c r="AE200" s="62"/>
      <c r="AF200" s="79"/>
      <c r="AG200" s="62"/>
      <c r="AH200" s="62"/>
      <c r="AI200" s="81"/>
      <c r="AJ200" s="62"/>
      <c r="AK200" s="156"/>
      <c r="AL200" s="146"/>
      <c r="AM200" s="147"/>
      <c r="AN200" s="151"/>
      <c r="AO200" s="147"/>
      <c r="AP200" s="144"/>
    </row>
    <row r="201" spans="1:42" ht="13.5" thickBot="1">
      <c r="A201" s="60" t="s">
        <v>127</v>
      </c>
      <c r="B201" s="8">
        <f>SUM(AVERAGE(B188:B199))</f>
        <v>156116.83333333334</v>
      </c>
      <c r="C201" s="8">
        <f t="shared" ref="C201:U201" si="87">SUM(AVERAGE(C188:C199))</f>
        <v>5130.083333333333</v>
      </c>
      <c r="D201" s="8">
        <f t="shared" si="87"/>
        <v>173.16666666666666</v>
      </c>
      <c r="E201" s="8">
        <f>SUM(AVERAGE(E188:E199))</f>
        <v>6.166666666666667</v>
      </c>
      <c r="F201" s="8">
        <f>SUM(AVERAGE(F188:F199))</f>
        <v>96.333333333333329</v>
      </c>
      <c r="G201" s="8">
        <f>SUM(AVERAGE(G188:G199))</f>
        <v>189</v>
      </c>
      <c r="H201" s="8">
        <f>SUM(AVERAGE(H188:H199))</f>
        <v>4</v>
      </c>
      <c r="I201" s="8">
        <f>SUM(AVERAGE(I188:I199))</f>
        <v>97.8</v>
      </c>
      <c r="J201" s="8">
        <f t="shared" si="87"/>
        <v>370.5</v>
      </c>
      <c r="K201" s="8">
        <f>SUM(AVERAGE(K188:K199))</f>
        <v>18.083333333333332</v>
      </c>
      <c r="L201" s="8">
        <f>SUM(AVERAGE(L188:L199))</f>
        <v>95.2</v>
      </c>
      <c r="M201" s="8">
        <f t="shared" si="87"/>
        <v>73.012500000000003</v>
      </c>
      <c r="N201" s="8">
        <f t="shared" si="87"/>
        <v>19.383333333333336</v>
      </c>
      <c r="O201" s="8">
        <f t="shared" si="87"/>
        <v>20498.916666666668</v>
      </c>
      <c r="P201" s="48">
        <f t="shared" si="87"/>
        <v>0.13197152192471348</v>
      </c>
      <c r="Q201" s="8">
        <f t="shared" si="87"/>
        <v>6721.583333333333</v>
      </c>
      <c r="R201" s="8">
        <f t="shared" si="87"/>
        <v>7946.083333333333</v>
      </c>
      <c r="S201" s="8">
        <f t="shared" si="87"/>
        <v>16658.333333333332</v>
      </c>
      <c r="T201" s="8">
        <f t="shared" si="87"/>
        <v>801</v>
      </c>
      <c r="U201" s="8">
        <f t="shared" si="87"/>
        <v>5073.833333333333</v>
      </c>
      <c r="V201" s="8">
        <f>SUM(AVERAGE(V188:V199))</f>
        <v>687.83333333333337</v>
      </c>
      <c r="W201" s="8">
        <f>SUM(AVERAGE(W188:W199))</f>
        <v>2261.3333333333335</v>
      </c>
      <c r="X201" s="8">
        <f>SUM(AVERAGE(X188:X199))</f>
        <v>40150</v>
      </c>
      <c r="Y201" s="8"/>
      <c r="Z201" s="84"/>
      <c r="AA201" s="21">
        <f t="shared" ref="AA201:AJ201" si="88">SUM(AVERAGE(AA188:AA199))</f>
        <v>7.5583333333333327</v>
      </c>
      <c r="AB201" s="21">
        <f t="shared" si="88"/>
        <v>7.4916666666666671</v>
      </c>
      <c r="AC201" s="168">
        <f t="shared" si="88"/>
        <v>1.6864999999999999</v>
      </c>
      <c r="AD201" s="168">
        <f t="shared" si="88"/>
        <v>1.5483333333333336</v>
      </c>
      <c r="AE201" s="21">
        <f t="shared" si="88"/>
        <v>20.25</v>
      </c>
      <c r="AF201" s="21">
        <f t="shared" si="88"/>
        <v>2.3666666666666667</v>
      </c>
      <c r="AG201" s="8">
        <f t="shared" si="88"/>
        <v>88</v>
      </c>
      <c r="AH201" s="21">
        <f t="shared" si="88"/>
        <v>4.083333333333333</v>
      </c>
      <c r="AI201" s="21">
        <f t="shared" si="88"/>
        <v>1.05</v>
      </c>
      <c r="AJ201" s="8">
        <f t="shared" si="88"/>
        <v>71.833333333333329</v>
      </c>
      <c r="AK201" s="157">
        <f>C201/$H$2</f>
        <v>1.0260166666666666</v>
      </c>
      <c r="AL201" s="160">
        <f t="shared" ref="AL201" si="89">(C201*D201)/1000</f>
        <v>888.35943055555549</v>
      </c>
      <c r="AM201" s="163">
        <f t="shared" ref="AM201" si="90">(AL201)/$F$2</f>
        <v>1.1844792407407407</v>
      </c>
      <c r="AN201" s="152">
        <f t="shared" ref="AN201" si="91">(C201*G201)/1000</f>
        <v>969.58574999999996</v>
      </c>
      <c r="AO201" s="163">
        <f t="shared" ref="AO201" si="92">(AN201)/$F$3</f>
        <v>1.292781</v>
      </c>
      <c r="AP201" s="178">
        <f>AVERAGE(AP188:AP199)</f>
        <v>12910.19888888889</v>
      </c>
    </row>
    <row r="202" spans="1:42" ht="13.5" thickTop="1"/>
    <row r="203" spans="1:42" ht="13.5" thickBot="1"/>
    <row r="204" spans="1:42" ht="13.5" thickTop="1">
      <c r="A204" s="13" t="s">
        <v>10</v>
      </c>
      <c r="B204" s="14" t="s">
        <v>5</v>
      </c>
      <c r="C204" s="14" t="s">
        <v>5</v>
      </c>
      <c r="D204" s="14" t="s">
        <v>11</v>
      </c>
      <c r="E204" s="14" t="s">
        <v>12</v>
      </c>
      <c r="F204" s="14" t="s">
        <v>3</v>
      </c>
      <c r="G204" s="14" t="s">
        <v>13</v>
      </c>
      <c r="H204" s="14" t="s">
        <v>14</v>
      </c>
      <c r="I204" s="14" t="s">
        <v>15</v>
      </c>
      <c r="J204" s="14" t="s">
        <v>16</v>
      </c>
      <c r="K204" s="14" t="s">
        <v>17</v>
      </c>
      <c r="L204" s="14" t="s">
        <v>9</v>
      </c>
      <c r="M204" s="14" t="s">
        <v>18</v>
      </c>
      <c r="N204" s="15" t="s">
        <v>19</v>
      </c>
      <c r="O204" s="15" t="s">
        <v>20</v>
      </c>
      <c r="P204" s="15" t="s">
        <v>21</v>
      </c>
      <c r="Q204" s="15" t="s">
        <v>81</v>
      </c>
      <c r="R204" s="15" t="s">
        <v>82</v>
      </c>
      <c r="S204" s="15" t="s">
        <v>83</v>
      </c>
      <c r="T204" s="15" t="s">
        <v>84</v>
      </c>
      <c r="U204" s="15" t="s">
        <v>85</v>
      </c>
      <c r="V204" s="15" t="s">
        <v>114</v>
      </c>
      <c r="W204" s="15" t="s">
        <v>86</v>
      </c>
      <c r="X204" s="74" t="s">
        <v>87</v>
      </c>
      <c r="Y204" s="107" t="s">
        <v>22</v>
      </c>
      <c r="Z204" s="108"/>
      <c r="AA204" s="14" t="s">
        <v>23</v>
      </c>
      <c r="AB204" s="14" t="s">
        <v>24</v>
      </c>
      <c r="AC204" s="14" t="s">
        <v>25</v>
      </c>
      <c r="AD204" s="14" t="s">
        <v>26</v>
      </c>
      <c r="AE204" s="14" t="s">
        <v>88</v>
      </c>
      <c r="AF204" s="14" t="s">
        <v>89</v>
      </c>
      <c r="AG204" s="14" t="s">
        <v>90</v>
      </c>
      <c r="AH204" s="14" t="s">
        <v>91</v>
      </c>
      <c r="AI204" s="14" t="s">
        <v>92</v>
      </c>
      <c r="AJ204" s="14" t="s">
        <v>93</v>
      </c>
      <c r="AK204" s="164" t="s">
        <v>115</v>
      </c>
      <c r="AL204" s="165" t="s">
        <v>116</v>
      </c>
      <c r="AM204" s="166" t="s">
        <v>117</v>
      </c>
      <c r="AN204" s="167" t="s">
        <v>115</v>
      </c>
      <c r="AO204" s="166" t="s">
        <v>115</v>
      </c>
      <c r="AP204" s="164" t="s">
        <v>27</v>
      </c>
    </row>
    <row r="205" spans="1:42" ht="14.25" thickBot="1">
      <c r="A205" s="16" t="s">
        <v>128</v>
      </c>
      <c r="B205" s="17" t="s">
        <v>29</v>
      </c>
      <c r="C205" s="18" t="s">
        <v>30</v>
      </c>
      <c r="D205" s="17" t="s">
        <v>31</v>
      </c>
      <c r="E205" s="17" t="s">
        <v>31</v>
      </c>
      <c r="F205" s="19" t="s">
        <v>32</v>
      </c>
      <c r="G205" s="17" t="s">
        <v>31</v>
      </c>
      <c r="H205" s="17" t="s">
        <v>31</v>
      </c>
      <c r="I205" s="19" t="s">
        <v>32</v>
      </c>
      <c r="J205" s="17" t="s">
        <v>31</v>
      </c>
      <c r="K205" s="17" t="s">
        <v>31</v>
      </c>
      <c r="L205" s="19" t="s">
        <v>32</v>
      </c>
      <c r="M205" s="17" t="s">
        <v>33</v>
      </c>
      <c r="N205" s="19" t="s">
        <v>34</v>
      </c>
      <c r="O205" s="19" t="s">
        <v>35</v>
      </c>
      <c r="P205" s="18" t="s">
        <v>36</v>
      </c>
      <c r="Q205" s="19" t="s">
        <v>35</v>
      </c>
      <c r="R205" s="19" t="s">
        <v>35</v>
      </c>
      <c r="S205" s="19" t="s">
        <v>35</v>
      </c>
      <c r="T205" s="19" t="s">
        <v>35</v>
      </c>
      <c r="U205" s="19" t="s">
        <v>35</v>
      </c>
      <c r="V205" s="19" t="s">
        <v>35</v>
      </c>
      <c r="W205" s="19" t="s">
        <v>35</v>
      </c>
      <c r="X205" s="19" t="s">
        <v>35</v>
      </c>
      <c r="Y205" s="17" t="s">
        <v>37</v>
      </c>
      <c r="Z205" s="17" t="s">
        <v>38</v>
      </c>
      <c r="AA205" s="17"/>
      <c r="AB205" s="17"/>
      <c r="AC205" s="17"/>
      <c r="AD205" s="17"/>
      <c r="AE205" s="17" t="s">
        <v>31</v>
      </c>
      <c r="AF205" s="17" t="s">
        <v>31</v>
      </c>
      <c r="AG205" s="19" t="s">
        <v>32</v>
      </c>
      <c r="AH205" s="17" t="s">
        <v>31</v>
      </c>
      <c r="AI205" s="17" t="s">
        <v>31</v>
      </c>
      <c r="AJ205" s="19" t="s">
        <v>32</v>
      </c>
      <c r="AK205" s="153" t="s">
        <v>5</v>
      </c>
      <c r="AL205" s="143" t="s">
        <v>119</v>
      </c>
      <c r="AM205" s="131" t="s">
        <v>120</v>
      </c>
      <c r="AN205" s="148" t="s">
        <v>121</v>
      </c>
      <c r="AO205" s="131" t="s">
        <v>122</v>
      </c>
      <c r="AP205" s="171" t="s">
        <v>39</v>
      </c>
    </row>
    <row r="206" spans="1:42" ht="13.5" thickTop="1">
      <c r="A206" s="49" t="s">
        <v>40</v>
      </c>
      <c r="B206" s="43">
        <v>133671</v>
      </c>
      <c r="C206" s="43">
        <v>4312</v>
      </c>
      <c r="D206" s="34">
        <v>157</v>
      </c>
      <c r="E206" s="34">
        <v>6</v>
      </c>
      <c r="F206" s="58">
        <v>96</v>
      </c>
      <c r="G206" s="40">
        <v>219</v>
      </c>
      <c r="H206" s="34">
        <v>3</v>
      </c>
      <c r="I206" s="34">
        <v>99</v>
      </c>
      <c r="J206" s="40">
        <v>339</v>
      </c>
      <c r="K206" s="34">
        <v>16</v>
      </c>
      <c r="L206" s="34">
        <v>95</v>
      </c>
      <c r="M206" s="35">
        <v>85.7</v>
      </c>
      <c r="N206" s="36">
        <v>18.7</v>
      </c>
      <c r="O206" s="31">
        <v>18401</v>
      </c>
      <c r="P206" s="85">
        <f t="shared" ref="P206:P217" si="93">O206/B206</f>
        <v>0.13765887888921308</v>
      </c>
      <c r="Q206" s="6">
        <v>5636</v>
      </c>
      <c r="R206" s="6">
        <v>6633</v>
      </c>
      <c r="S206" s="6">
        <v>13463</v>
      </c>
      <c r="T206" s="6">
        <v>513</v>
      </c>
      <c r="U206" s="31">
        <v>4116</v>
      </c>
      <c r="V206" s="31">
        <v>682</v>
      </c>
      <c r="W206" s="31">
        <v>1398</v>
      </c>
      <c r="X206" s="75">
        <f>SUM(Q206:W206)</f>
        <v>32441</v>
      </c>
      <c r="Y206" s="6"/>
      <c r="Z206" s="23"/>
      <c r="AA206" s="20">
        <v>7.6</v>
      </c>
      <c r="AB206" s="20">
        <v>7.5</v>
      </c>
      <c r="AC206" s="26">
        <v>2.0379999999999998</v>
      </c>
      <c r="AD206" s="26">
        <v>1.9319999999999999</v>
      </c>
      <c r="AE206" s="34">
        <v>25</v>
      </c>
      <c r="AF206" s="76">
        <v>3.9</v>
      </c>
      <c r="AG206" s="34">
        <v>84</v>
      </c>
      <c r="AH206" s="34">
        <v>4</v>
      </c>
      <c r="AI206" s="76">
        <v>1.3</v>
      </c>
      <c r="AJ206" s="34">
        <v>66</v>
      </c>
      <c r="AK206" s="154">
        <f t="shared" ref="AK206:AK217" si="94">C206/$H$2</f>
        <v>0.86240000000000006</v>
      </c>
      <c r="AL206" s="158">
        <f>(C206*D206)/1000</f>
        <v>676.98400000000004</v>
      </c>
      <c r="AM206" s="161">
        <f>(AL206)/$F$2</f>
        <v>0.90264533333333341</v>
      </c>
      <c r="AN206" s="149">
        <f>(C206*G206)/1000</f>
        <v>944.32799999999997</v>
      </c>
      <c r="AO206" s="161">
        <f>(AN206)/$F$3</f>
        <v>1.259104</v>
      </c>
      <c r="AP206" s="174">
        <f t="shared" ref="AP206:AP217" si="95">(0.8*C206*G206)/60</f>
        <v>12591.04</v>
      </c>
    </row>
    <row r="207" spans="1:42">
      <c r="A207" s="49" t="s">
        <v>41</v>
      </c>
      <c r="B207" s="44">
        <v>132236</v>
      </c>
      <c r="C207" s="44">
        <v>4560</v>
      </c>
      <c r="D207" s="28">
        <v>150</v>
      </c>
      <c r="E207" s="28">
        <v>7</v>
      </c>
      <c r="F207" s="50">
        <v>95</v>
      </c>
      <c r="G207" s="41">
        <v>210</v>
      </c>
      <c r="H207" s="28">
        <v>4</v>
      </c>
      <c r="I207" s="28">
        <v>98</v>
      </c>
      <c r="J207" s="41">
        <v>369</v>
      </c>
      <c r="K207" s="28">
        <v>21</v>
      </c>
      <c r="L207" s="28">
        <v>94</v>
      </c>
      <c r="M207" s="7">
        <v>65.260000000000005</v>
      </c>
      <c r="N207" s="27">
        <v>18.899999999999999</v>
      </c>
      <c r="O207" s="32">
        <v>17046</v>
      </c>
      <c r="P207" s="85">
        <f t="shared" si="93"/>
        <v>0.12890589552013068</v>
      </c>
      <c r="Q207" s="6">
        <v>5458</v>
      </c>
      <c r="R207" s="6">
        <v>6047</v>
      </c>
      <c r="S207" s="6">
        <v>13647</v>
      </c>
      <c r="T207" s="6">
        <v>506</v>
      </c>
      <c r="U207" s="32">
        <v>4166</v>
      </c>
      <c r="V207" s="32">
        <v>694</v>
      </c>
      <c r="W207" s="32">
        <v>1208</v>
      </c>
      <c r="X207" s="75">
        <f>SUM(Q207:W207)</f>
        <v>31726</v>
      </c>
      <c r="Y207" s="6">
        <v>2</v>
      </c>
      <c r="Z207" s="24">
        <v>8</v>
      </c>
      <c r="AA207" s="20">
        <v>7.6</v>
      </c>
      <c r="AB207" s="20">
        <v>7.6</v>
      </c>
      <c r="AC207" s="26">
        <v>1.944</v>
      </c>
      <c r="AD207" s="26">
        <v>1.754</v>
      </c>
      <c r="AE207" s="28">
        <v>20</v>
      </c>
      <c r="AF207" s="77">
        <v>4.4000000000000004</v>
      </c>
      <c r="AG207" s="28">
        <f>100-(AF207*100/AE207)</f>
        <v>78</v>
      </c>
      <c r="AH207" s="28">
        <v>4</v>
      </c>
      <c r="AI207" s="77">
        <v>1.3</v>
      </c>
      <c r="AJ207" s="28">
        <f>100-(AI207*100/AH207)</f>
        <v>67.5</v>
      </c>
      <c r="AK207" s="155">
        <f t="shared" si="94"/>
        <v>0.91200000000000003</v>
      </c>
      <c r="AL207" s="159">
        <f t="shared" ref="AL207:AL217" si="96">(C207*D207)/1000</f>
        <v>684</v>
      </c>
      <c r="AM207" s="162">
        <f t="shared" ref="AM207:AM217" si="97">(AL207)/$F$2</f>
        <v>0.91200000000000003</v>
      </c>
      <c r="AN207" s="150">
        <f t="shared" ref="AN207:AN217" si="98">(C207*G207)/1000</f>
        <v>957.6</v>
      </c>
      <c r="AO207" s="162">
        <f t="shared" ref="AO207:AO217" si="99">(AN207)/$F$3</f>
        <v>1.2767999999999999</v>
      </c>
      <c r="AP207" s="174">
        <f t="shared" si="95"/>
        <v>12768</v>
      </c>
    </row>
    <row r="208" spans="1:42">
      <c r="A208" s="49" t="s">
        <v>42</v>
      </c>
      <c r="B208" s="44">
        <v>151918</v>
      </c>
      <c r="C208" s="44">
        <v>5239</v>
      </c>
      <c r="D208" s="28">
        <v>179</v>
      </c>
      <c r="E208" s="28">
        <v>6</v>
      </c>
      <c r="F208" s="50">
        <v>97</v>
      </c>
      <c r="G208" s="41">
        <v>206</v>
      </c>
      <c r="H208" s="28">
        <v>3</v>
      </c>
      <c r="I208" s="28">
        <v>99</v>
      </c>
      <c r="J208" s="41">
        <v>317</v>
      </c>
      <c r="K208" s="28">
        <v>16</v>
      </c>
      <c r="L208" s="28">
        <v>95</v>
      </c>
      <c r="M208" s="7"/>
      <c r="N208" s="27"/>
      <c r="O208" s="32">
        <v>18642</v>
      </c>
      <c r="P208" s="85">
        <f t="shared" si="93"/>
        <v>0.12271093616293</v>
      </c>
      <c r="Q208" s="6">
        <v>6250</v>
      </c>
      <c r="R208" s="6">
        <v>7244</v>
      </c>
      <c r="S208" s="6">
        <v>16522</v>
      </c>
      <c r="T208" s="6">
        <v>656</v>
      </c>
      <c r="U208" s="32">
        <v>5113</v>
      </c>
      <c r="V208" s="32">
        <v>785</v>
      </c>
      <c r="W208" s="32">
        <v>1505</v>
      </c>
      <c r="X208" s="75">
        <f>SUM(Q208:W208)</f>
        <v>38075</v>
      </c>
      <c r="Y208" s="6">
        <v>2</v>
      </c>
      <c r="Z208" s="24">
        <v>33</v>
      </c>
      <c r="AA208" s="20">
        <v>7.6</v>
      </c>
      <c r="AB208" s="20">
        <v>7.5</v>
      </c>
      <c r="AC208" s="6">
        <v>1596</v>
      </c>
      <c r="AD208" s="26">
        <v>1.476</v>
      </c>
      <c r="AE208" s="28">
        <v>20</v>
      </c>
      <c r="AF208" s="77">
        <v>4.5</v>
      </c>
      <c r="AG208" s="28">
        <f t="shared" ref="AG208:AG217" si="100">100-(AF208*100/AE208)</f>
        <v>77.5</v>
      </c>
      <c r="AH208" s="28">
        <v>3</v>
      </c>
      <c r="AI208" s="77">
        <v>1.1000000000000001</v>
      </c>
      <c r="AJ208" s="28">
        <v>66</v>
      </c>
      <c r="AK208" s="155">
        <f t="shared" si="94"/>
        <v>1.0478000000000001</v>
      </c>
      <c r="AL208" s="159">
        <f t="shared" si="96"/>
        <v>937.78099999999995</v>
      </c>
      <c r="AM208" s="162">
        <f t="shared" si="97"/>
        <v>1.2503746666666666</v>
      </c>
      <c r="AN208" s="150">
        <f t="shared" si="98"/>
        <v>1079.2339999999999</v>
      </c>
      <c r="AO208" s="162">
        <f t="shared" si="99"/>
        <v>1.4389786666666666</v>
      </c>
      <c r="AP208" s="174">
        <f t="shared" si="95"/>
        <v>14389.786666666665</v>
      </c>
    </row>
    <row r="209" spans="1:42">
      <c r="A209" s="49" t="s">
        <v>43</v>
      </c>
      <c r="B209" s="44">
        <v>169174</v>
      </c>
      <c r="C209" s="44">
        <v>5639</v>
      </c>
      <c r="D209" s="28">
        <v>218</v>
      </c>
      <c r="E209" s="28">
        <v>6</v>
      </c>
      <c r="F209" s="50">
        <v>97</v>
      </c>
      <c r="G209" s="41">
        <v>176</v>
      </c>
      <c r="H209" s="28">
        <v>3</v>
      </c>
      <c r="I209" s="28">
        <v>98</v>
      </c>
      <c r="J209" s="41">
        <v>495</v>
      </c>
      <c r="K209" s="28">
        <v>18</v>
      </c>
      <c r="L209" s="28">
        <v>96</v>
      </c>
      <c r="M209" s="7">
        <v>67.36</v>
      </c>
      <c r="N209" s="27">
        <v>20.6</v>
      </c>
      <c r="O209" s="32">
        <v>20838</v>
      </c>
      <c r="P209" s="85">
        <f t="shared" si="93"/>
        <v>0.12317495596250015</v>
      </c>
      <c r="Q209" s="6">
        <v>6679</v>
      </c>
      <c r="R209" s="6">
        <v>7002</v>
      </c>
      <c r="S209" s="6">
        <v>17845</v>
      </c>
      <c r="T209" s="6">
        <v>802</v>
      </c>
      <c r="U209" s="32">
        <v>5440</v>
      </c>
      <c r="V209" s="32">
        <v>816</v>
      </c>
      <c r="W209" s="32">
        <v>1734</v>
      </c>
      <c r="X209" s="75">
        <f t="shared" ref="X209:X217" si="101">SUM(Q209:W209)</f>
        <v>40318</v>
      </c>
      <c r="Y209" s="6">
        <v>1</v>
      </c>
      <c r="Z209" s="24">
        <v>4</v>
      </c>
      <c r="AA209" s="20">
        <v>7.7</v>
      </c>
      <c r="AB209" s="20">
        <v>7.5</v>
      </c>
      <c r="AC209" s="26">
        <v>1.821</v>
      </c>
      <c r="AD209" s="26">
        <v>1.6479999999999999</v>
      </c>
      <c r="AE209" s="28">
        <v>20</v>
      </c>
      <c r="AF209" s="77">
        <v>2.9</v>
      </c>
      <c r="AG209" s="28">
        <f t="shared" si="100"/>
        <v>85.5</v>
      </c>
      <c r="AH209" s="28">
        <v>4</v>
      </c>
      <c r="AI209" s="77">
        <v>0.9</v>
      </c>
      <c r="AJ209" s="28">
        <v>76</v>
      </c>
      <c r="AK209" s="155">
        <f t="shared" si="94"/>
        <v>1.1277999999999999</v>
      </c>
      <c r="AL209" s="159">
        <f t="shared" si="96"/>
        <v>1229.3019999999999</v>
      </c>
      <c r="AM209" s="162">
        <f t="shared" si="97"/>
        <v>1.6390693333333333</v>
      </c>
      <c r="AN209" s="150">
        <f t="shared" si="98"/>
        <v>992.46400000000006</v>
      </c>
      <c r="AO209" s="162">
        <f t="shared" si="99"/>
        <v>1.3232853333333334</v>
      </c>
      <c r="AP209" s="174">
        <f t="shared" si="95"/>
        <v>13232.853333333333</v>
      </c>
    </row>
    <row r="210" spans="1:42">
      <c r="A210" s="49" t="s">
        <v>44</v>
      </c>
      <c r="B210" s="87">
        <v>198584</v>
      </c>
      <c r="C210" s="46">
        <v>6406</v>
      </c>
      <c r="D210" s="28">
        <v>179</v>
      </c>
      <c r="E210" s="28">
        <v>8</v>
      </c>
      <c r="F210" s="50">
        <v>96</v>
      </c>
      <c r="G210" s="41">
        <v>169</v>
      </c>
      <c r="H210" s="28">
        <v>3</v>
      </c>
      <c r="I210" s="28">
        <v>98</v>
      </c>
      <c r="J210" s="41">
        <v>353</v>
      </c>
      <c r="K210" s="28">
        <v>18</v>
      </c>
      <c r="L210" s="28">
        <v>95</v>
      </c>
      <c r="M210" s="7">
        <v>62.82</v>
      </c>
      <c r="N210" s="27">
        <v>20.5</v>
      </c>
      <c r="O210" s="32">
        <v>22690</v>
      </c>
      <c r="P210" s="7">
        <f t="shared" si="93"/>
        <v>0.11425895339000121</v>
      </c>
      <c r="Q210" s="6">
        <v>7990</v>
      </c>
      <c r="R210" s="6">
        <v>8177</v>
      </c>
      <c r="S210" s="6">
        <v>21206</v>
      </c>
      <c r="T210" s="6">
        <v>1320</v>
      </c>
      <c r="U210" s="32">
        <v>6100</v>
      </c>
      <c r="V210" s="32">
        <v>943</v>
      </c>
      <c r="W210" s="32">
        <v>1495</v>
      </c>
      <c r="X210" s="75">
        <f t="shared" si="101"/>
        <v>47231</v>
      </c>
      <c r="Y210" s="6">
        <v>2</v>
      </c>
      <c r="Z210" s="24">
        <v>8</v>
      </c>
      <c r="AA210" s="20">
        <v>7.5</v>
      </c>
      <c r="AB210" s="20">
        <v>7.5</v>
      </c>
      <c r="AC210" s="26">
        <v>1.8620000000000001</v>
      </c>
      <c r="AD210" s="26">
        <v>1.665</v>
      </c>
      <c r="AE210" s="28">
        <v>33</v>
      </c>
      <c r="AF210" s="77">
        <v>8.1999999999999993</v>
      </c>
      <c r="AG210" s="28">
        <f t="shared" si="100"/>
        <v>75.151515151515156</v>
      </c>
      <c r="AH210" s="28">
        <v>3</v>
      </c>
      <c r="AI210" s="77">
        <v>1.2</v>
      </c>
      <c r="AJ210" s="28">
        <v>64</v>
      </c>
      <c r="AK210" s="155">
        <f t="shared" si="94"/>
        <v>1.2811999999999999</v>
      </c>
      <c r="AL210" s="159">
        <f t="shared" si="96"/>
        <v>1146.674</v>
      </c>
      <c r="AM210" s="162">
        <f t="shared" si="97"/>
        <v>1.5288986666666666</v>
      </c>
      <c r="AN210" s="150">
        <f t="shared" si="98"/>
        <v>1082.614</v>
      </c>
      <c r="AO210" s="162">
        <f t="shared" si="99"/>
        <v>1.4434853333333333</v>
      </c>
      <c r="AP210" s="174">
        <f t="shared" si="95"/>
        <v>14434.853333333334</v>
      </c>
    </row>
    <row r="211" spans="1:42">
      <c r="A211" s="49" t="s">
        <v>45</v>
      </c>
      <c r="B211" s="44">
        <v>183086</v>
      </c>
      <c r="C211" s="46">
        <v>6103</v>
      </c>
      <c r="D211" s="28">
        <v>169</v>
      </c>
      <c r="E211" s="28">
        <v>5</v>
      </c>
      <c r="F211" s="50">
        <v>97</v>
      </c>
      <c r="G211" s="41">
        <v>163</v>
      </c>
      <c r="H211" s="28">
        <v>4</v>
      </c>
      <c r="I211" s="53" t="s">
        <v>67</v>
      </c>
      <c r="J211" s="41">
        <v>430</v>
      </c>
      <c r="K211" s="28">
        <v>17</v>
      </c>
      <c r="L211" s="53" t="s">
        <v>57</v>
      </c>
      <c r="M211" s="7">
        <v>68.48</v>
      </c>
      <c r="N211" s="27">
        <v>21</v>
      </c>
      <c r="O211" s="32">
        <v>22322</v>
      </c>
      <c r="P211" s="7">
        <f t="shared" si="93"/>
        <v>0.12192084594125165</v>
      </c>
      <c r="Q211" s="6">
        <v>7842</v>
      </c>
      <c r="R211" s="6">
        <v>7676</v>
      </c>
      <c r="S211" s="6">
        <v>18685</v>
      </c>
      <c r="T211" s="6">
        <v>1122</v>
      </c>
      <c r="U211" s="32">
        <v>5363</v>
      </c>
      <c r="V211" s="32">
        <v>854</v>
      </c>
      <c r="W211" s="32">
        <v>2289</v>
      </c>
      <c r="X211" s="75">
        <f t="shared" si="101"/>
        <v>43831</v>
      </c>
      <c r="Y211" s="6">
        <v>2</v>
      </c>
      <c r="Z211" s="24">
        <v>8</v>
      </c>
      <c r="AA211" s="20">
        <v>7.5</v>
      </c>
      <c r="AB211" s="20">
        <v>7.4</v>
      </c>
      <c r="AC211" s="6">
        <v>1814</v>
      </c>
      <c r="AD211" s="6">
        <v>1712</v>
      </c>
      <c r="AE211" s="28">
        <v>19</v>
      </c>
      <c r="AF211" s="77">
        <v>4.7</v>
      </c>
      <c r="AG211" s="28">
        <f t="shared" si="100"/>
        <v>75.26315789473685</v>
      </c>
      <c r="AH211" s="28">
        <v>4</v>
      </c>
      <c r="AI211" s="77">
        <v>1.7</v>
      </c>
      <c r="AJ211" s="28">
        <v>61</v>
      </c>
      <c r="AK211" s="155">
        <f t="shared" si="94"/>
        <v>1.2205999999999999</v>
      </c>
      <c r="AL211" s="159">
        <f t="shared" si="96"/>
        <v>1031.4069999999999</v>
      </c>
      <c r="AM211" s="162">
        <f t="shared" si="97"/>
        <v>1.3752093333333333</v>
      </c>
      <c r="AN211" s="150">
        <f t="shared" si="98"/>
        <v>994.78899999999999</v>
      </c>
      <c r="AO211" s="162">
        <f t="shared" si="99"/>
        <v>1.3263853333333333</v>
      </c>
      <c r="AP211" s="174">
        <f t="shared" si="95"/>
        <v>13263.853333333334</v>
      </c>
    </row>
    <row r="212" spans="1:42">
      <c r="A212" s="49" t="s">
        <v>48</v>
      </c>
      <c r="B212" s="44">
        <v>180810</v>
      </c>
      <c r="C212" s="46">
        <v>5833</v>
      </c>
      <c r="D212" s="28">
        <v>153</v>
      </c>
      <c r="E212" s="28">
        <v>12</v>
      </c>
      <c r="F212" s="50">
        <v>92</v>
      </c>
      <c r="G212" s="41">
        <v>170</v>
      </c>
      <c r="H212" s="28">
        <v>9</v>
      </c>
      <c r="I212" s="53" t="s">
        <v>68</v>
      </c>
      <c r="J212" s="41">
        <v>383</v>
      </c>
      <c r="K212" s="28">
        <v>31</v>
      </c>
      <c r="L212" s="53" t="s">
        <v>66</v>
      </c>
      <c r="M212" s="7">
        <v>63.36</v>
      </c>
      <c r="N212" s="27">
        <v>20.6</v>
      </c>
      <c r="O212" s="86">
        <v>24982</v>
      </c>
      <c r="P212" s="7">
        <f t="shared" si="93"/>
        <v>0.13816713677340856</v>
      </c>
      <c r="Q212" s="6">
        <v>7683</v>
      </c>
      <c r="R212" s="6">
        <v>6831</v>
      </c>
      <c r="S212" s="6">
        <v>17989</v>
      </c>
      <c r="T212" s="6">
        <v>981</v>
      </c>
      <c r="U212" s="32">
        <v>5379</v>
      </c>
      <c r="V212" s="32">
        <v>790</v>
      </c>
      <c r="W212" s="32">
        <v>6389</v>
      </c>
      <c r="X212" s="75">
        <f t="shared" si="101"/>
        <v>46042</v>
      </c>
      <c r="Y212" s="6"/>
      <c r="Z212" s="24"/>
      <c r="AA212" s="20">
        <v>7.5</v>
      </c>
      <c r="AB212" s="20">
        <v>7.5</v>
      </c>
      <c r="AC212" s="26">
        <v>2</v>
      </c>
      <c r="AD212" s="26">
        <v>1.9279999999999999</v>
      </c>
      <c r="AE212" s="28">
        <v>21</v>
      </c>
      <c r="AF212" s="77">
        <v>8.8000000000000007</v>
      </c>
      <c r="AG212" s="28">
        <f>100-(AF212*100/AE212)</f>
        <v>58.095238095238088</v>
      </c>
      <c r="AH212" s="28">
        <v>3</v>
      </c>
      <c r="AI212" s="77">
        <v>1.2</v>
      </c>
      <c r="AJ212" s="28">
        <v>65</v>
      </c>
      <c r="AK212" s="155">
        <f t="shared" si="94"/>
        <v>1.1666000000000001</v>
      </c>
      <c r="AL212" s="159">
        <f t="shared" si="96"/>
        <v>892.44899999999996</v>
      </c>
      <c r="AM212" s="162">
        <f t="shared" si="97"/>
        <v>1.189932</v>
      </c>
      <c r="AN212" s="150">
        <f t="shared" si="98"/>
        <v>991.61</v>
      </c>
      <c r="AO212" s="162">
        <f t="shared" si="99"/>
        <v>1.3221466666666666</v>
      </c>
      <c r="AP212" s="174">
        <f t="shared" si="95"/>
        <v>13221.466666666669</v>
      </c>
    </row>
    <row r="213" spans="1:42">
      <c r="A213" s="49" t="s">
        <v>51</v>
      </c>
      <c r="B213" s="44">
        <v>175312</v>
      </c>
      <c r="C213" s="46">
        <v>5655</v>
      </c>
      <c r="D213" s="28">
        <v>157</v>
      </c>
      <c r="E213" s="28">
        <v>7</v>
      </c>
      <c r="F213" s="50">
        <v>96</v>
      </c>
      <c r="G213" s="41">
        <v>153</v>
      </c>
      <c r="H213" s="28">
        <v>5</v>
      </c>
      <c r="I213" s="53" t="s">
        <v>49</v>
      </c>
      <c r="J213" s="41">
        <v>331</v>
      </c>
      <c r="K213" s="28">
        <v>22</v>
      </c>
      <c r="L213" s="53" t="s">
        <v>64</v>
      </c>
      <c r="M213" s="7">
        <v>103.74</v>
      </c>
      <c r="N213" s="27">
        <v>19.5</v>
      </c>
      <c r="O213" s="32">
        <v>28668</v>
      </c>
      <c r="P213" s="7">
        <f t="shared" si="93"/>
        <v>0.16352560007301267</v>
      </c>
      <c r="Q213" s="6">
        <v>7695</v>
      </c>
      <c r="R213" s="6">
        <v>6754</v>
      </c>
      <c r="S213" s="6">
        <v>17023</v>
      </c>
      <c r="T213" s="6">
        <v>1196</v>
      </c>
      <c r="U213" s="32">
        <v>5148</v>
      </c>
      <c r="V213" s="32">
        <v>790</v>
      </c>
      <c r="W213" s="32">
        <v>81</v>
      </c>
      <c r="X213" s="75">
        <f t="shared" si="101"/>
        <v>38687</v>
      </c>
      <c r="Y213" s="6"/>
      <c r="Z213" s="24"/>
      <c r="AA213" s="20">
        <v>7.3</v>
      </c>
      <c r="AB213" s="20">
        <v>7.6</v>
      </c>
      <c r="AC213" s="26">
        <v>1.833</v>
      </c>
      <c r="AD213" s="26">
        <v>1.5349999999999999</v>
      </c>
      <c r="AE213" s="28">
        <v>36</v>
      </c>
      <c r="AF213" s="77">
        <v>4.4000000000000004</v>
      </c>
      <c r="AG213" s="28">
        <f t="shared" si="100"/>
        <v>87.777777777777771</v>
      </c>
      <c r="AH213" s="28">
        <v>4</v>
      </c>
      <c r="AI213" s="77">
        <v>0.8</v>
      </c>
      <c r="AJ213" s="28">
        <v>79</v>
      </c>
      <c r="AK213" s="155">
        <f t="shared" si="94"/>
        <v>1.131</v>
      </c>
      <c r="AL213" s="159">
        <f t="shared" si="96"/>
        <v>887.83500000000004</v>
      </c>
      <c r="AM213" s="162">
        <f t="shared" si="97"/>
        <v>1.1837800000000001</v>
      </c>
      <c r="AN213" s="150">
        <f t="shared" si="98"/>
        <v>865.21500000000003</v>
      </c>
      <c r="AO213" s="162">
        <f t="shared" si="99"/>
        <v>1.1536200000000001</v>
      </c>
      <c r="AP213" s="174">
        <f t="shared" si="95"/>
        <v>11536.2</v>
      </c>
    </row>
    <row r="214" spans="1:42">
      <c r="A214" s="49" t="s">
        <v>53</v>
      </c>
      <c r="B214" s="44">
        <v>163038</v>
      </c>
      <c r="C214" s="46">
        <v>5435</v>
      </c>
      <c r="D214" s="28">
        <v>156</v>
      </c>
      <c r="E214" s="28">
        <v>5</v>
      </c>
      <c r="F214" s="50">
        <v>97</v>
      </c>
      <c r="G214" s="41">
        <v>141</v>
      </c>
      <c r="H214" s="28">
        <v>4</v>
      </c>
      <c r="I214" s="53" t="s">
        <v>49</v>
      </c>
      <c r="J214" s="41">
        <v>307</v>
      </c>
      <c r="K214" s="28">
        <v>16</v>
      </c>
      <c r="L214" s="53" t="s">
        <v>68</v>
      </c>
      <c r="M214" s="7">
        <v>42.2</v>
      </c>
      <c r="N214" s="27">
        <v>18.899999999999999</v>
      </c>
      <c r="O214" s="32">
        <v>25116</v>
      </c>
      <c r="P214" s="7">
        <f t="shared" si="93"/>
        <v>0.15404997607919627</v>
      </c>
      <c r="Q214" s="6">
        <v>7177</v>
      </c>
      <c r="R214" s="6">
        <v>6905</v>
      </c>
      <c r="S214" s="6">
        <v>15722</v>
      </c>
      <c r="T214" s="6">
        <v>1008</v>
      </c>
      <c r="U214" s="32">
        <v>5262</v>
      </c>
      <c r="V214" s="32">
        <v>818</v>
      </c>
      <c r="W214" s="32">
        <v>4179</v>
      </c>
      <c r="X214" s="75">
        <f t="shared" si="101"/>
        <v>41071</v>
      </c>
      <c r="Y214" s="6">
        <v>2</v>
      </c>
      <c r="Z214" s="24">
        <v>8</v>
      </c>
      <c r="AA214" s="20">
        <v>7.5</v>
      </c>
      <c r="AB214" s="20">
        <v>7.4</v>
      </c>
      <c r="AC214" s="26">
        <v>1.81</v>
      </c>
      <c r="AD214" s="26">
        <v>1.6220000000000001</v>
      </c>
      <c r="AE214" s="28">
        <v>31</v>
      </c>
      <c r="AF214" s="77">
        <v>6.1</v>
      </c>
      <c r="AG214" s="28">
        <f t="shared" si="100"/>
        <v>80.322580645161295</v>
      </c>
      <c r="AH214" s="28">
        <v>4</v>
      </c>
      <c r="AI214" s="77">
        <v>0.9</v>
      </c>
      <c r="AJ214" s="28">
        <v>76</v>
      </c>
      <c r="AK214" s="155">
        <f t="shared" si="94"/>
        <v>1.087</v>
      </c>
      <c r="AL214" s="159">
        <f t="shared" si="96"/>
        <v>847.86</v>
      </c>
      <c r="AM214" s="162">
        <f t="shared" si="97"/>
        <v>1.1304799999999999</v>
      </c>
      <c r="AN214" s="150">
        <f t="shared" si="98"/>
        <v>766.33500000000004</v>
      </c>
      <c r="AO214" s="162">
        <f t="shared" si="99"/>
        <v>1.0217800000000001</v>
      </c>
      <c r="AP214" s="174">
        <f t="shared" si="95"/>
        <v>10217.799999999999</v>
      </c>
    </row>
    <row r="215" spans="1:42">
      <c r="A215" s="49" t="s">
        <v>55</v>
      </c>
      <c r="B215" s="44">
        <v>163554</v>
      </c>
      <c r="C215" s="46">
        <v>5276</v>
      </c>
      <c r="D215" s="28">
        <v>116</v>
      </c>
      <c r="E215" s="28">
        <v>6</v>
      </c>
      <c r="F215" s="50">
        <v>95</v>
      </c>
      <c r="G215" s="41">
        <v>139</v>
      </c>
      <c r="H215" s="28">
        <v>4</v>
      </c>
      <c r="I215" s="53" t="s">
        <v>49</v>
      </c>
      <c r="J215" s="41">
        <v>283</v>
      </c>
      <c r="K215" s="28">
        <v>15</v>
      </c>
      <c r="L215" s="53" t="s">
        <v>68</v>
      </c>
      <c r="M215" s="7">
        <v>87.24</v>
      </c>
      <c r="N215" s="27">
        <v>19</v>
      </c>
      <c r="O215" s="32">
        <v>23841</v>
      </c>
      <c r="P215" s="7">
        <f t="shared" si="93"/>
        <v>0.14576837007960675</v>
      </c>
      <c r="Q215" s="6">
        <v>6322</v>
      </c>
      <c r="R215" s="6">
        <v>6441</v>
      </c>
      <c r="S215" s="6">
        <v>15635</v>
      </c>
      <c r="T215" s="6">
        <v>738</v>
      </c>
      <c r="U215" s="32">
        <v>5465</v>
      </c>
      <c r="V215" s="32">
        <v>810</v>
      </c>
      <c r="W215" s="32">
        <v>1891</v>
      </c>
      <c r="X215" s="75">
        <f t="shared" si="101"/>
        <v>37302</v>
      </c>
      <c r="Y215" s="6">
        <v>1</v>
      </c>
      <c r="Z215" s="24">
        <v>4</v>
      </c>
      <c r="AA215" s="20">
        <v>7.6</v>
      </c>
      <c r="AB215" s="20">
        <v>7.4</v>
      </c>
      <c r="AC215" s="26">
        <v>1.92</v>
      </c>
      <c r="AD215" s="26">
        <v>1.7729999999999999</v>
      </c>
      <c r="AE215" s="28">
        <v>27</v>
      </c>
      <c r="AF215" s="77">
        <v>1.8</v>
      </c>
      <c r="AG215" s="28">
        <f t="shared" si="100"/>
        <v>93.333333333333329</v>
      </c>
      <c r="AH215" s="28">
        <v>4</v>
      </c>
      <c r="AI215" s="77">
        <v>0.6</v>
      </c>
      <c r="AJ215" s="28">
        <v>84</v>
      </c>
      <c r="AK215" s="155">
        <f t="shared" si="94"/>
        <v>1.0551999999999999</v>
      </c>
      <c r="AL215" s="159">
        <f t="shared" si="96"/>
        <v>612.01599999999996</v>
      </c>
      <c r="AM215" s="162">
        <f t="shared" si="97"/>
        <v>0.81602133333333327</v>
      </c>
      <c r="AN215" s="150">
        <f t="shared" si="98"/>
        <v>733.36400000000003</v>
      </c>
      <c r="AO215" s="162">
        <f t="shared" si="99"/>
        <v>0.97781866666666672</v>
      </c>
      <c r="AP215" s="174">
        <f t="shared" si="95"/>
        <v>9778.1866666666683</v>
      </c>
    </row>
    <row r="216" spans="1:42">
      <c r="A216" s="49" t="s">
        <v>56</v>
      </c>
      <c r="B216" s="44">
        <v>150030</v>
      </c>
      <c r="C216" s="46">
        <v>5001</v>
      </c>
      <c r="D216" s="28">
        <v>127</v>
      </c>
      <c r="E216" s="28">
        <v>5</v>
      </c>
      <c r="F216" s="50">
        <v>96</v>
      </c>
      <c r="G216" s="41">
        <v>177</v>
      </c>
      <c r="H216" s="28">
        <v>4</v>
      </c>
      <c r="I216" s="53" t="s">
        <v>67</v>
      </c>
      <c r="J216" s="41">
        <v>384</v>
      </c>
      <c r="K216" s="28">
        <v>16</v>
      </c>
      <c r="L216" s="53" t="s">
        <v>57</v>
      </c>
      <c r="M216" s="7">
        <v>62.37</v>
      </c>
      <c r="N216" s="27">
        <v>19.100000000000001</v>
      </c>
      <c r="O216" s="32">
        <v>20310</v>
      </c>
      <c r="P216" s="7">
        <f t="shared" si="93"/>
        <v>0.13537292541491702</v>
      </c>
      <c r="Q216" s="6">
        <v>5681</v>
      </c>
      <c r="R216" s="6">
        <v>6384</v>
      </c>
      <c r="S216" s="6">
        <v>15056</v>
      </c>
      <c r="T216" s="6">
        <v>801</v>
      </c>
      <c r="U216" s="32">
        <v>5297</v>
      </c>
      <c r="V216" s="32">
        <v>727</v>
      </c>
      <c r="W216" s="32">
        <v>1678</v>
      </c>
      <c r="X216" s="75">
        <f t="shared" si="101"/>
        <v>35624</v>
      </c>
      <c r="Y216" s="6">
        <v>3</v>
      </c>
      <c r="Z216" s="24">
        <v>4</v>
      </c>
      <c r="AA216" s="20">
        <v>7.6</v>
      </c>
      <c r="AB216" s="20">
        <v>7.4</v>
      </c>
      <c r="AC216" s="26">
        <v>1.921</v>
      </c>
      <c r="AD216" s="26">
        <v>1.863</v>
      </c>
      <c r="AE216" s="28">
        <v>25</v>
      </c>
      <c r="AF216" s="77">
        <v>2</v>
      </c>
      <c r="AG216" s="28">
        <f t="shared" si="100"/>
        <v>92</v>
      </c>
      <c r="AH216" s="28">
        <v>4</v>
      </c>
      <c r="AI216" s="77">
        <v>1.2</v>
      </c>
      <c r="AJ216" s="28">
        <v>70</v>
      </c>
      <c r="AK216" s="155">
        <f t="shared" si="94"/>
        <v>1.0002</v>
      </c>
      <c r="AL216" s="159">
        <f t="shared" si="96"/>
        <v>635.12699999999995</v>
      </c>
      <c r="AM216" s="162">
        <f t="shared" si="97"/>
        <v>0.84683599999999992</v>
      </c>
      <c r="AN216" s="150">
        <f t="shared" si="98"/>
        <v>885.17700000000002</v>
      </c>
      <c r="AO216" s="162">
        <f t="shared" si="99"/>
        <v>1.1802360000000001</v>
      </c>
      <c r="AP216" s="174">
        <f t="shared" si="95"/>
        <v>11802.359999999999</v>
      </c>
    </row>
    <row r="217" spans="1:42" ht="13.5" thickBot="1">
      <c r="A217" s="49" t="s">
        <v>59</v>
      </c>
      <c r="B217" s="45">
        <v>181816</v>
      </c>
      <c r="C217" s="47">
        <v>5865</v>
      </c>
      <c r="D217" s="37">
        <v>120</v>
      </c>
      <c r="E217" s="37">
        <v>7</v>
      </c>
      <c r="F217" s="54">
        <v>94</v>
      </c>
      <c r="G217" s="42">
        <v>144</v>
      </c>
      <c r="H217" s="37">
        <v>5</v>
      </c>
      <c r="I217" s="57" t="s">
        <v>49</v>
      </c>
      <c r="J217" s="42">
        <v>270</v>
      </c>
      <c r="K217" s="37">
        <v>20</v>
      </c>
      <c r="L217" s="57" t="s">
        <v>64</v>
      </c>
      <c r="M217" s="67">
        <v>63</v>
      </c>
      <c r="N217" s="68">
        <v>19</v>
      </c>
      <c r="O217" s="33">
        <v>21071</v>
      </c>
      <c r="P217" s="7">
        <f t="shared" si="93"/>
        <v>0.11589189070268843</v>
      </c>
      <c r="Q217" s="6">
        <v>7406</v>
      </c>
      <c r="R217" s="6">
        <v>8960</v>
      </c>
      <c r="S217" s="6">
        <v>19804</v>
      </c>
      <c r="T217" s="6">
        <v>926</v>
      </c>
      <c r="U217" s="33">
        <v>6759</v>
      </c>
      <c r="V217" s="33">
        <v>851</v>
      </c>
      <c r="W217" s="33">
        <v>2053</v>
      </c>
      <c r="X217" s="75">
        <f t="shared" si="101"/>
        <v>46759</v>
      </c>
      <c r="Y217" s="6">
        <v>1</v>
      </c>
      <c r="Z217" s="25">
        <v>4</v>
      </c>
      <c r="AA217" s="20">
        <v>7.5</v>
      </c>
      <c r="AB217" s="20">
        <v>7.2</v>
      </c>
      <c r="AC217" s="26">
        <v>2.472</v>
      </c>
      <c r="AD217" s="26">
        <v>2.2629999999999999</v>
      </c>
      <c r="AE217" s="37">
        <v>21</v>
      </c>
      <c r="AF217" s="78">
        <v>3.4</v>
      </c>
      <c r="AG217" s="28">
        <f t="shared" si="100"/>
        <v>83.80952380952381</v>
      </c>
      <c r="AH217" s="37">
        <v>3</v>
      </c>
      <c r="AI217" s="78">
        <v>1.2</v>
      </c>
      <c r="AJ217" s="37">
        <v>64</v>
      </c>
      <c r="AK217" s="155">
        <f t="shared" si="94"/>
        <v>1.173</v>
      </c>
      <c r="AL217" s="159">
        <f t="shared" si="96"/>
        <v>703.8</v>
      </c>
      <c r="AM217" s="162">
        <f t="shared" si="97"/>
        <v>0.9383999999999999</v>
      </c>
      <c r="AN217" s="150">
        <f t="shared" si="98"/>
        <v>844.56</v>
      </c>
      <c r="AO217" s="162">
        <f t="shared" si="99"/>
        <v>1.12608</v>
      </c>
      <c r="AP217" s="174">
        <f t="shared" si="95"/>
        <v>11260.8</v>
      </c>
    </row>
    <row r="218" spans="1:42" ht="13.5" thickTop="1">
      <c r="A218" s="61" t="s">
        <v>129</v>
      </c>
      <c r="B218" s="62">
        <f>SUM(B206:B217)</f>
        <v>1983229</v>
      </c>
      <c r="C218" s="62">
        <f>SUM(C206:C217)</f>
        <v>65324</v>
      </c>
      <c r="D218" s="62"/>
      <c r="E218" s="62"/>
      <c r="F218" s="64"/>
      <c r="G218" s="62"/>
      <c r="H218" s="62"/>
      <c r="I218" s="64"/>
      <c r="J218" s="62"/>
      <c r="K218" s="62"/>
      <c r="L218" s="64"/>
      <c r="M218" s="62">
        <f>SUM(M206:M217)</f>
        <v>771.53000000000009</v>
      </c>
      <c r="N218" s="64"/>
      <c r="O218" s="62">
        <f>SUM(O206:O217)</f>
        <v>263927</v>
      </c>
      <c r="P218" s="65"/>
      <c r="Q218" s="62">
        <f t="shared" ref="Q218:Z218" si="102">SUM(Q206:Q217)</f>
        <v>81819</v>
      </c>
      <c r="R218" s="62">
        <f t="shared" si="102"/>
        <v>85054</v>
      </c>
      <c r="S218" s="62">
        <f t="shared" si="102"/>
        <v>202597</v>
      </c>
      <c r="T218" s="62">
        <f t="shared" si="102"/>
        <v>10569</v>
      </c>
      <c r="U218" s="62">
        <f t="shared" si="102"/>
        <v>63608</v>
      </c>
      <c r="V218" s="62">
        <f t="shared" si="102"/>
        <v>9560</v>
      </c>
      <c r="W218" s="62">
        <f t="shared" si="102"/>
        <v>25900</v>
      </c>
      <c r="X218" s="62">
        <f t="shared" si="102"/>
        <v>479107</v>
      </c>
      <c r="Y218" s="62">
        <f t="shared" si="102"/>
        <v>16</v>
      </c>
      <c r="Z218" s="62">
        <f t="shared" si="102"/>
        <v>81</v>
      </c>
      <c r="AA218" s="66"/>
      <c r="AB218" s="66"/>
      <c r="AC218" s="66"/>
      <c r="AD218" s="66"/>
      <c r="AE218" s="62"/>
      <c r="AF218" s="79"/>
      <c r="AG218" s="62"/>
      <c r="AH218" s="62"/>
      <c r="AI218" s="81"/>
      <c r="AJ218" s="62"/>
      <c r="AK218" s="156"/>
      <c r="AL218" s="146"/>
      <c r="AM218" s="147"/>
      <c r="AN218" s="151"/>
      <c r="AO218" s="147"/>
      <c r="AP218" s="144"/>
    </row>
    <row r="219" spans="1:42" ht="13.5" thickBot="1">
      <c r="A219" s="60" t="s">
        <v>130</v>
      </c>
      <c r="B219" s="8">
        <f>SUM(AVERAGE(B206:B217))</f>
        <v>165269.08333333334</v>
      </c>
      <c r="C219" s="8">
        <f t="shared" ref="C219:U219" si="103">SUM(AVERAGE(C206:C217))</f>
        <v>5443.666666666667</v>
      </c>
      <c r="D219" s="8">
        <f t="shared" si="103"/>
        <v>156.75</v>
      </c>
      <c r="E219" s="8">
        <f>SUM(AVERAGE(E206:E217))</f>
        <v>6.666666666666667</v>
      </c>
      <c r="F219" s="8">
        <f>SUM(AVERAGE(F206:F217))</f>
        <v>95.666666666666671</v>
      </c>
      <c r="G219" s="8">
        <f>SUM(AVERAGE(G206:G217))</f>
        <v>172.25</v>
      </c>
      <c r="H219" s="8">
        <f>SUM(AVERAGE(H206:H217))</f>
        <v>4.25</v>
      </c>
      <c r="I219" s="8">
        <f>SUM(AVERAGE(I206:I217))</f>
        <v>98.4</v>
      </c>
      <c r="J219" s="8">
        <f t="shared" si="103"/>
        <v>355.08333333333331</v>
      </c>
      <c r="K219" s="8">
        <f>SUM(AVERAGE(K206:K217))</f>
        <v>18.833333333333332</v>
      </c>
      <c r="L219" s="8">
        <f>SUM(AVERAGE(L206:L217))</f>
        <v>95</v>
      </c>
      <c r="M219" s="8">
        <f t="shared" si="103"/>
        <v>70.13909090909091</v>
      </c>
      <c r="N219" s="8">
        <f t="shared" si="103"/>
        <v>19.618181818181817</v>
      </c>
      <c r="O219" s="8">
        <f t="shared" si="103"/>
        <v>21993.916666666668</v>
      </c>
      <c r="P219" s="48">
        <f t="shared" si="103"/>
        <v>0.13345053041573804</v>
      </c>
      <c r="Q219" s="8">
        <f t="shared" si="103"/>
        <v>6818.25</v>
      </c>
      <c r="R219" s="8">
        <f t="shared" si="103"/>
        <v>7087.833333333333</v>
      </c>
      <c r="S219" s="8">
        <f t="shared" si="103"/>
        <v>16883.083333333332</v>
      </c>
      <c r="T219" s="8">
        <f t="shared" si="103"/>
        <v>880.75</v>
      </c>
      <c r="U219" s="8">
        <f t="shared" si="103"/>
        <v>5300.666666666667</v>
      </c>
      <c r="V219" s="8">
        <f>SUM(AVERAGE(V206:V217))</f>
        <v>796.66666666666663</v>
      </c>
      <c r="W219" s="8">
        <f>SUM(AVERAGE(W206:W217))</f>
        <v>2158.3333333333335</v>
      </c>
      <c r="X219" s="8">
        <f>SUM(AVERAGE(X206:X217))</f>
        <v>39925.583333333336</v>
      </c>
      <c r="Y219" s="8"/>
      <c r="Z219" s="84"/>
      <c r="AA219" s="21">
        <f t="shared" ref="AA219:AJ219" si="104">SUM(AVERAGE(AA206:AA217))</f>
        <v>7.5416666666666652</v>
      </c>
      <c r="AB219" s="21">
        <f t="shared" si="104"/>
        <v>7.4583333333333348</v>
      </c>
      <c r="AC219" s="21">
        <f t="shared" si="104"/>
        <v>285.80175000000003</v>
      </c>
      <c r="AD219" s="21">
        <f t="shared" si="104"/>
        <v>144.28825000000001</v>
      </c>
      <c r="AE219" s="21">
        <f t="shared" si="104"/>
        <v>24.833333333333332</v>
      </c>
      <c r="AF219" s="21">
        <f t="shared" si="104"/>
        <v>4.5916666666666659</v>
      </c>
      <c r="AG219" s="8">
        <f t="shared" si="104"/>
        <v>80.896093892273868</v>
      </c>
      <c r="AH219" s="21">
        <f t="shared" si="104"/>
        <v>3.6666666666666665</v>
      </c>
      <c r="AI219" s="21">
        <f t="shared" si="104"/>
        <v>1.1166666666666667</v>
      </c>
      <c r="AJ219" s="8">
        <f t="shared" si="104"/>
        <v>69.875</v>
      </c>
      <c r="AK219" s="157">
        <f>C219/$H$2</f>
        <v>1.0887333333333333</v>
      </c>
      <c r="AL219" s="160">
        <f t="shared" ref="AL219" si="105">(C219*D219)/1000</f>
        <v>853.29475000000002</v>
      </c>
      <c r="AM219" s="163">
        <f t="shared" ref="AM219" si="106">(AL219)/$F$2</f>
        <v>1.1377263333333334</v>
      </c>
      <c r="AN219" s="152">
        <f t="shared" ref="AN219" si="107">(C219*G219)/1000</f>
        <v>937.67158333333339</v>
      </c>
      <c r="AO219" s="163">
        <f t="shared" ref="AO219" si="108">(AN219)/$F$3</f>
        <v>1.2502287777777779</v>
      </c>
      <c r="AP219" s="178">
        <f>AVERAGE(AP206:AP217)</f>
        <v>12374.766666666665</v>
      </c>
    </row>
    <row r="220" spans="1:42" ht="13.5" thickTop="1"/>
    <row r="221" spans="1:42" ht="13.5" thickBot="1"/>
    <row r="222" spans="1:42" ht="13.5" thickTop="1">
      <c r="A222" s="13" t="s">
        <v>10</v>
      </c>
      <c r="B222" s="14" t="s">
        <v>5</v>
      </c>
      <c r="C222" s="14" t="s">
        <v>5</v>
      </c>
      <c r="D222" s="14" t="s">
        <v>11</v>
      </c>
      <c r="E222" s="14" t="s">
        <v>12</v>
      </c>
      <c r="F222" s="14" t="s">
        <v>3</v>
      </c>
      <c r="G222" s="14" t="s">
        <v>13</v>
      </c>
      <c r="H222" s="14" t="s">
        <v>14</v>
      </c>
      <c r="I222" s="14" t="s">
        <v>15</v>
      </c>
      <c r="J222" s="14" t="s">
        <v>16</v>
      </c>
      <c r="K222" s="14" t="s">
        <v>17</v>
      </c>
      <c r="L222" s="14" t="s">
        <v>9</v>
      </c>
      <c r="M222" s="14" t="s">
        <v>18</v>
      </c>
      <c r="N222" s="15" t="s">
        <v>19</v>
      </c>
      <c r="O222" s="15" t="s">
        <v>131</v>
      </c>
      <c r="P222" s="15" t="s">
        <v>21</v>
      </c>
      <c r="Q222" s="15" t="s">
        <v>81</v>
      </c>
      <c r="R222" s="15" t="s">
        <v>82</v>
      </c>
      <c r="S222" s="15" t="s">
        <v>83</v>
      </c>
      <c r="T222" s="15" t="s">
        <v>84</v>
      </c>
      <c r="U222" s="15" t="s">
        <v>85</v>
      </c>
      <c r="V222" s="15" t="s">
        <v>114</v>
      </c>
      <c r="W222" s="15" t="s">
        <v>86</v>
      </c>
      <c r="X222" s="74" t="s">
        <v>87</v>
      </c>
      <c r="Y222" s="107" t="s">
        <v>22</v>
      </c>
      <c r="Z222" s="108"/>
      <c r="AA222" s="14" t="s">
        <v>23</v>
      </c>
      <c r="AB222" s="14" t="s">
        <v>24</v>
      </c>
      <c r="AC222" s="14" t="s">
        <v>25</v>
      </c>
      <c r="AD222" s="14" t="s">
        <v>26</v>
      </c>
      <c r="AE222" s="14" t="s">
        <v>88</v>
      </c>
      <c r="AF222" s="14" t="s">
        <v>89</v>
      </c>
      <c r="AG222" s="14" t="s">
        <v>90</v>
      </c>
      <c r="AH222" s="14" t="s">
        <v>91</v>
      </c>
      <c r="AI222" s="14" t="s">
        <v>92</v>
      </c>
      <c r="AJ222" s="14" t="s">
        <v>93</v>
      </c>
      <c r="AK222" s="164" t="s">
        <v>115</v>
      </c>
      <c r="AL222" s="165" t="s">
        <v>116</v>
      </c>
      <c r="AM222" s="166" t="s">
        <v>117</v>
      </c>
      <c r="AN222" s="167" t="s">
        <v>115</v>
      </c>
      <c r="AO222" s="166" t="s">
        <v>115</v>
      </c>
      <c r="AP222" s="164" t="s">
        <v>27</v>
      </c>
    </row>
    <row r="223" spans="1:42" ht="14.25" thickBot="1">
      <c r="A223" s="16" t="s">
        <v>132</v>
      </c>
      <c r="B223" s="17" t="s">
        <v>29</v>
      </c>
      <c r="C223" s="18" t="s">
        <v>30</v>
      </c>
      <c r="D223" s="17" t="s">
        <v>31</v>
      </c>
      <c r="E223" s="17" t="s">
        <v>31</v>
      </c>
      <c r="F223" s="19" t="s">
        <v>32</v>
      </c>
      <c r="G223" s="17" t="s">
        <v>31</v>
      </c>
      <c r="H223" s="17" t="s">
        <v>31</v>
      </c>
      <c r="I223" s="19" t="s">
        <v>32</v>
      </c>
      <c r="J223" s="17" t="s">
        <v>31</v>
      </c>
      <c r="K223" s="17" t="s">
        <v>31</v>
      </c>
      <c r="L223" s="19" t="s">
        <v>32</v>
      </c>
      <c r="M223" s="17" t="s">
        <v>33</v>
      </c>
      <c r="N223" s="19" t="s">
        <v>34</v>
      </c>
      <c r="O223" s="19" t="s">
        <v>35</v>
      </c>
      <c r="P223" s="18" t="s">
        <v>36</v>
      </c>
      <c r="Q223" s="19" t="s">
        <v>35</v>
      </c>
      <c r="R223" s="19" t="s">
        <v>35</v>
      </c>
      <c r="S223" s="19" t="s">
        <v>35</v>
      </c>
      <c r="T223" s="19" t="s">
        <v>35</v>
      </c>
      <c r="U223" s="19" t="s">
        <v>35</v>
      </c>
      <c r="V223" s="19" t="s">
        <v>35</v>
      </c>
      <c r="W223" s="19" t="s">
        <v>35</v>
      </c>
      <c r="X223" s="19" t="s">
        <v>35</v>
      </c>
      <c r="Y223" s="17" t="s">
        <v>37</v>
      </c>
      <c r="Z223" s="17" t="s">
        <v>38</v>
      </c>
      <c r="AA223" s="17"/>
      <c r="AB223" s="17"/>
      <c r="AC223" s="17"/>
      <c r="AD223" s="17"/>
      <c r="AE223" s="17" t="s">
        <v>31</v>
      </c>
      <c r="AF223" s="17" t="s">
        <v>31</v>
      </c>
      <c r="AG223" s="19" t="s">
        <v>32</v>
      </c>
      <c r="AH223" s="17" t="s">
        <v>31</v>
      </c>
      <c r="AI223" s="17" t="s">
        <v>31</v>
      </c>
      <c r="AJ223" s="19" t="s">
        <v>32</v>
      </c>
      <c r="AK223" s="153" t="s">
        <v>5</v>
      </c>
      <c r="AL223" s="143" t="s">
        <v>119</v>
      </c>
      <c r="AM223" s="131" t="s">
        <v>120</v>
      </c>
      <c r="AN223" s="148" t="s">
        <v>121</v>
      </c>
      <c r="AO223" s="131" t="s">
        <v>122</v>
      </c>
      <c r="AP223" s="171" t="s">
        <v>39</v>
      </c>
    </row>
    <row r="224" spans="1:42" ht="13.5" thickTop="1">
      <c r="A224" s="49" t="s">
        <v>40</v>
      </c>
      <c r="B224" s="43">
        <v>188000</v>
      </c>
      <c r="C224" s="43">
        <v>6065</v>
      </c>
      <c r="D224" s="34">
        <v>131</v>
      </c>
      <c r="E224" s="34">
        <v>6</v>
      </c>
      <c r="F224" s="88">
        <f t="shared" ref="F224:F235" si="109">+(D224-E224)/D224</f>
        <v>0.95419847328244278</v>
      </c>
      <c r="G224" s="40">
        <v>135</v>
      </c>
      <c r="H224" s="34">
        <v>4</v>
      </c>
      <c r="I224" s="88">
        <f t="shared" ref="I224:I229" si="110">+(G224-H224)/G224</f>
        <v>0.97037037037037033</v>
      </c>
      <c r="J224" s="40">
        <v>240</v>
      </c>
      <c r="K224" s="34">
        <v>17</v>
      </c>
      <c r="L224" s="88">
        <f t="shared" ref="L224:L235" si="111">+(J224-K224)/J224</f>
        <v>0.9291666666666667</v>
      </c>
      <c r="M224" s="35">
        <v>67.55</v>
      </c>
      <c r="N224" s="36">
        <v>18.8</v>
      </c>
      <c r="O224" s="31">
        <v>19548</v>
      </c>
      <c r="P224" s="85">
        <f t="shared" ref="P224:P235" si="112">O224/B224</f>
        <v>0.10397872340425532</v>
      </c>
      <c r="Q224" s="6">
        <v>6956</v>
      </c>
      <c r="R224" s="6">
        <v>9013</v>
      </c>
      <c r="S224" s="6">
        <v>20970</v>
      </c>
      <c r="T224" s="6">
        <v>970</v>
      </c>
      <c r="U224" s="31">
        <v>6797</v>
      </c>
      <c r="V224" s="31">
        <v>1052</v>
      </c>
      <c r="W224" s="31">
        <v>2424</v>
      </c>
      <c r="X224" s="75">
        <f>SUM(Q224:W224)</f>
        <v>48182</v>
      </c>
      <c r="Y224" s="6"/>
      <c r="Z224" s="23"/>
      <c r="AA224" s="20">
        <v>7.6</v>
      </c>
      <c r="AB224" s="20">
        <v>7.5</v>
      </c>
      <c r="AC224" s="26">
        <v>1.915</v>
      </c>
      <c r="AD224" s="26">
        <v>1.752</v>
      </c>
      <c r="AE224" s="34">
        <v>26</v>
      </c>
      <c r="AF224" s="76">
        <v>5.8</v>
      </c>
      <c r="AG224" s="89">
        <f t="shared" ref="AG224:AG235" si="113">+(AE224-AF224)/AE224</f>
        <v>0.77692307692307694</v>
      </c>
      <c r="AH224" s="34">
        <v>4</v>
      </c>
      <c r="AI224" s="76">
        <v>0.8</v>
      </c>
      <c r="AJ224" s="89">
        <f t="shared" ref="AJ224:AJ235" si="114">+(AH224-AI224)/AH224</f>
        <v>0.8</v>
      </c>
      <c r="AK224" s="154">
        <f t="shared" ref="AK224:AK235" si="115">C224/$H$2</f>
        <v>1.2130000000000001</v>
      </c>
      <c r="AL224" s="158">
        <f>(C224*D224)/1000</f>
        <v>794.51499999999999</v>
      </c>
      <c r="AM224" s="161">
        <f>(AL224)/$F$2</f>
        <v>1.0593533333333334</v>
      </c>
      <c r="AN224" s="149">
        <f>(C224*G224)/1000</f>
        <v>818.77499999999998</v>
      </c>
      <c r="AO224" s="161">
        <f>(AN224)/$F$3</f>
        <v>1.0916999999999999</v>
      </c>
      <c r="AP224" s="174">
        <f t="shared" ref="AP224:AP235" si="116">(0.8*C224*G224)/60</f>
        <v>10917</v>
      </c>
    </row>
    <row r="225" spans="1:42">
      <c r="A225" s="49" t="s">
        <v>41</v>
      </c>
      <c r="B225" s="44">
        <v>144531</v>
      </c>
      <c r="C225" s="44">
        <v>5162</v>
      </c>
      <c r="D225" s="28">
        <v>164</v>
      </c>
      <c r="E225" s="28">
        <v>9</v>
      </c>
      <c r="F225" s="88">
        <f t="shared" si="109"/>
        <v>0.94512195121951215</v>
      </c>
      <c r="G225" s="41">
        <v>131</v>
      </c>
      <c r="H225" s="28">
        <v>4</v>
      </c>
      <c r="I225" s="88">
        <f t="shared" si="110"/>
        <v>0.96946564885496178</v>
      </c>
      <c r="J225" s="41">
        <v>317</v>
      </c>
      <c r="K225" s="28">
        <v>19</v>
      </c>
      <c r="L225" s="88">
        <f t="shared" si="111"/>
        <v>0.94006309148264988</v>
      </c>
      <c r="M225" s="7">
        <v>43.23</v>
      </c>
      <c r="N225" s="27">
        <v>18.8</v>
      </c>
      <c r="O225" s="32">
        <v>20450</v>
      </c>
      <c r="P225" s="85">
        <f t="shared" si="112"/>
        <v>0.14149213663504714</v>
      </c>
      <c r="Q225" s="6">
        <v>5278</v>
      </c>
      <c r="R225" s="6">
        <v>6844</v>
      </c>
      <c r="S225" s="6">
        <v>14940</v>
      </c>
      <c r="T225" s="6">
        <v>507</v>
      </c>
      <c r="U225" s="32">
        <v>5136</v>
      </c>
      <c r="V225" s="32">
        <v>766</v>
      </c>
      <c r="W225" s="32">
        <v>1390</v>
      </c>
      <c r="X225" s="75">
        <f t="shared" ref="X225:X235" si="117">SUM(Q225:W225)</f>
        <v>34861</v>
      </c>
      <c r="Y225" s="6">
        <v>1</v>
      </c>
      <c r="Z225" s="24">
        <v>4</v>
      </c>
      <c r="AA225" s="20">
        <v>7.6</v>
      </c>
      <c r="AB225" s="20">
        <v>7.4</v>
      </c>
      <c r="AC225" s="6">
        <v>1984</v>
      </c>
      <c r="AD225" s="6">
        <v>1851</v>
      </c>
      <c r="AE225" s="28">
        <v>24</v>
      </c>
      <c r="AF225" s="77">
        <v>5.9</v>
      </c>
      <c r="AG225" s="89">
        <f t="shared" si="113"/>
        <v>0.75416666666666676</v>
      </c>
      <c r="AH225" s="28">
        <v>3</v>
      </c>
      <c r="AI225" s="77">
        <v>1.4</v>
      </c>
      <c r="AJ225" s="89">
        <f t="shared" si="114"/>
        <v>0.53333333333333333</v>
      </c>
      <c r="AK225" s="155">
        <f t="shared" si="115"/>
        <v>1.0324</v>
      </c>
      <c r="AL225" s="159">
        <f t="shared" ref="AL225:AL235" si="118">(C225*D225)/1000</f>
        <v>846.56799999999998</v>
      </c>
      <c r="AM225" s="162">
        <f t="shared" ref="AM225:AM235" si="119">(AL225)/$F$2</f>
        <v>1.1287573333333334</v>
      </c>
      <c r="AN225" s="150">
        <f t="shared" ref="AN225:AN235" si="120">(C225*G225)/1000</f>
        <v>676.22199999999998</v>
      </c>
      <c r="AO225" s="162">
        <f t="shared" ref="AO225:AO235" si="121">(AN225)/$F$3</f>
        <v>0.90162933333333328</v>
      </c>
      <c r="AP225" s="174">
        <f t="shared" si="116"/>
        <v>9016.2933333333349</v>
      </c>
    </row>
    <row r="226" spans="1:42">
      <c r="A226" s="49" t="s">
        <v>42</v>
      </c>
      <c r="B226" s="44">
        <v>149255</v>
      </c>
      <c r="C226" s="44">
        <v>4815</v>
      </c>
      <c r="D226" s="28">
        <v>145</v>
      </c>
      <c r="E226" s="28">
        <v>10</v>
      </c>
      <c r="F226" s="88">
        <f t="shared" si="109"/>
        <v>0.93103448275862066</v>
      </c>
      <c r="G226" s="41">
        <v>186</v>
      </c>
      <c r="H226" s="28">
        <v>6</v>
      </c>
      <c r="I226" s="88">
        <f t="shared" si="110"/>
        <v>0.967741935483871</v>
      </c>
      <c r="J226" s="41">
        <v>373</v>
      </c>
      <c r="K226" s="28">
        <v>20</v>
      </c>
      <c r="L226" s="88">
        <f t="shared" si="111"/>
        <v>0.9463806970509383</v>
      </c>
      <c r="M226" s="7">
        <v>39.64</v>
      </c>
      <c r="N226" s="27">
        <v>21</v>
      </c>
      <c r="O226" s="32">
        <v>20879</v>
      </c>
      <c r="P226" s="85">
        <f t="shared" si="112"/>
        <v>0.13988811095105691</v>
      </c>
      <c r="Q226" s="6">
        <v>5486</v>
      </c>
      <c r="R226" s="6">
        <v>7660</v>
      </c>
      <c r="S226" s="6">
        <v>16895</v>
      </c>
      <c r="T226" s="6">
        <v>614</v>
      </c>
      <c r="U226" s="32">
        <v>6420</v>
      </c>
      <c r="V226" s="32">
        <v>955</v>
      </c>
      <c r="W226" s="32">
        <v>1596</v>
      </c>
      <c r="X226" s="75">
        <f t="shared" si="117"/>
        <v>39626</v>
      </c>
      <c r="Y226" s="6">
        <v>1</v>
      </c>
      <c r="Z226" s="24">
        <v>4</v>
      </c>
      <c r="AA226" s="20">
        <v>7.6</v>
      </c>
      <c r="AB226" s="20">
        <v>7.3</v>
      </c>
      <c r="AC226" s="6">
        <v>1864</v>
      </c>
      <c r="AD226" s="6">
        <v>1698</v>
      </c>
      <c r="AE226" s="28">
        <v>25</v>
      </c>
      <c r="AF226" s="77">
        <v>6.3</v>
      </c>
      <c r="AG226" s="89">
        <f t="shared" si="113"/>
        <v>0.748</v>
      </c>
      <c r="AH226" s="28">
        <v>4</v>
      </c>
      <c r="AI226" s="77">
        <v>0.9</v>
      </c>
      <c r="AJ226" s="89">
        <f t="shared" si="114"/>
        <v>0.77500000000000002</v>
      </c>
      <c r="AK226" s="155">
        <f t="shared" si="115"/>
        <v>0.96299999999999997</v>
      </c>
      <c r="AL226" s="159">
        <f t="shared" si="118"/>
        <v>698.17499999999995</v>
      </c>
      <c r="AM226" s="162">
        <f t="shared" si="119"/>
        <v>0.93089999999999995</v>
      </c>
      <c r="AN226" s="150">
        <f t="shared" si="120"/>
        <v>895.59</v>
      </c>
      <c r="AO226" s="162">
        <f t="shared" si="121"/>
        <v>1.1941200000000001</v>
      </c>
      <c r="AP226" s="174">
        <f t="shared" si="116"/>
        <v>11941.2</v>
      </c>
    </row>
    <row r="227" spans="1:42">
      <c r="A227" s="49" t="s">
        <v>43</v>
      </c>
      <c r="B227" s="44">
        <v>137808</v>
      </c>
      <c r="C227" s="44">
        <v>4594</v>
      </c>
      <c r="D227" s="28">
        <v>145</v>
      </c>
      <c r="E227" s="28">
        <v>14</v>
      </c>
      <c r="F227" s="88">
        <f t="shared" si="109"/>
        <v>0.90344827586206899</v>
      </c>
      <c r="G227" s="41">
        <v>168</v>
      </c>
      <c r="H227" s="28">
        <v>13</v>
      </c>
      <c r="I227" s="88">
        <f t="shared" si="110"/>
        <v>0.92261904761904767</v>
      </c>
      <c r="J227" s="41">
        <v>359</v>
      </c>
      <c r="K227" s="28">
        <v>46</v>
      </c>
      <c r="L227" s="88">
        <f t="shared" si="111"/>
        <v>0.871866295264624</v>
      </c>
      <c r="M227" s="7">
        <v>41.92</v>
      </c>
      <c r="N227" s="27">
        <v>22.8</v>
      </c>
      <c r="O227" s="32">
        <v>21557</v>
      </c>
      <c r="P227" s="85">
        <f t="shared" si="112"/>
        <v>0.156427783582956</v>
      </c>
      <c r="Q227" s="6">
        <v>5427</v>
      </c>
      <c r="R227" s="6">
        <v>2395</v>
      </c>
      <c r="S227" s="6">
        <v>16138</v>
      </c>
      <c r="T227" s="6">
        <v>589</v>
      </c>
      <c r="U227" s="32">
        <v>5874</v>
      </c>
      <c r="V227" s="32">
        <v>833</v>
      </c>
      <c r="W227" s="32">
        <v>1764</v>
      </c>
      <c r="X227" s="75">
        <f t="shared" si="117"/>
        <v>33020</v>
      </c>
      <c r="Y227" s="6"/>
      <c r="Z227" s="24"/>
      <c r="AA227" s="20">
        <v>7.5</v>
      </c>
      <c r="AB227" s="20">
        <v>7.5</v>
      </c>
      <c r="AC227" s="6">
        <v>1686</v>
      </c>
      <c r="AD227" s="6">
        <v>1519</v>
      </c>
      <c r="AE227" s="28">
        <v>30</v>
      </c>
      <c r="AF227" s="77">
        <v>20</v>
      </c>
      <c r="AG227" s="89">
        <f t="shared" si="113"/>
        <v>0.33333333333333331</v>
      </c>
      <c r="AH227" s="28">
        <v>4</v>
      </c>
      <c r="AI227" s="77">
        <v>1.4</v>
      </c>
      <c r="AJ227" s="89">
        <f t="shared" si="114"/>
        <v>0.65</v>
      </c>
      <c r="AK227" s="155">
        <f t="shared" si="115"/>
        <v>0.91879999999999995</v>
      </c>
      <c r="AL227" s="159">
        <f t="shared" si="118"/>
        <v>666.13</v>
      </c>
      <c r="AM227" s="162">
        <f t="shared" si="119"/>
        <v>0.88817333333333337</v>
      </c>
      <c r="AN227" s="150">
        <f t="shared" si="120"/>
        <v>771.79200000000003</v>
      </c>
      <c r="AO227" s="162">
        <f t="shared" si="121"/>
        <v>1.029056</v>
      </c>
      <c r="AP227" s="174">
        <f t="shared" si="116"/>
        <v>10290.560000000001</v>
      </c>
    </row>
    <row r="228" spans="1:42">
      <c r="A228" s="49" t="s">
        <v>44</v>
      </c>
      <c r="B228" s="44">
        <v>180771</v>
      </c>
      <c r="C228" s="46">
        <v>5831</v>
      </c>
      <c r="D228" s="28">
        <v>141</v>
      </c>
      <c r="E228" s="28">
        <v>9</v>
      </c>
      <c r="F228" s="88">
        <f t="shared" si="109"/>
        <v>0.93617021276595747</v>
      </c>
      <c r="G228" s="41">
        <v>156</v>
      </c>
      <c r="H228" s="28">
        <v>8</v>
      </c>
      <c r="I228" s="88">
        <f t="shared" si="110"/>
        <v>0.94871794871794868</v>
      </c>
      <c r="J228" s="41">
        <v>328</v>
      </c>
      <c r="K228" s="28">
        <v>28</v>
      </c>
      <c r="L228" s="88">
        <f t="shared" si="111"/>
        <v>0.91463414634146345</v>
      </c>
      <c r="M228" s="7">
        <v>18.899999999999999</v>
      </c>
      <c r="N228" s="27">
        <v>20.100000000000001</v>
      </c>
      <c r="O228" s="32">
        <v>25597</v>
      </c>
      <c r="P228" s="85">
        <f t="shared" si="112"/>
        <v>0.14159903966897344</v>
      </c>
      <c r="Q228" s="6">
        <v>7415</v>
      </c>
      <c r="R228" s="6">
        <v>7653</v>
      </c>
      <c r="S228" s="6">
        <v>19473</v>
      </c>
      <c r="T228" s="6">
        <v>1337</v>
      </c>
      <c r="U228" s="32">
        <v>5488</v>
      </c>
      <c r="V228" s="32">
        <v>946</v>
      </c>
      <c r="W228" s="32">
        <v>2376</v>
      </c>
      <c r="X228" s="75">
        <f t="shared" si="117"/>
        <v>44688</v>
      </c>
      <c r="Y228" s="6">
        <v>2</v>
      </c>
      <c r="Z228" s="24">
        <v>8</v>
      </c>
      <c r="AA228" s="20">
        <v>7.5</v>
      </c>
      <c r="AB228" s="20">
        <v>7.4</v>
      </c>
      <c r="AC228" s="6">
        <v>1368</v>
      </c>
      <c r="AD228" s="6">
        <v>1296</v>
      </c>
      <c r="AE228" s="28">
        <v>28</v>
      </c>
      <c r="AF228" s="77">
        <v>12</v>
      </c>
      <c r="AG228" s="89">
        <f t="shared" si="113"/>
        <v>0.5714285714285714</v>
      </c>
      <c r="AH228" s="28">
        <v>3</v>
      </c>
      <c r="AI228" s="77">
        <v>0.8</v>
      </c>
      <c r="AJ228" s="89">
        <f t="shared" si="114"/>
        <v>0.73333333333333339</v>
      </c>
      <c r="AK228" s="155">
        <f t="shared" si="115"/>
        <v>1.1661999999999999</v>
      </c>
      <c r="AL228" s="159">
        <f t="shared" si="118"/>
        <v>822.17100000000005</v>
      </c>
      <c r="AM228" s="162">
        <f t="shared" si="119"/>
        <v>1.096228</v>
      </c>
      <c r="AN228" s="150">
        <f t="shared" si="120"/>
        <v>909.63599999999997</v>
      </c>
      <c r="AO228" s="162">
        <f t="shared" si="121"/>
        <v>1.2128479999999999</v>
      </c>
      <c r="AP228" s="174">
        <f t="shared" si="116"/>
        <v>12128.480000000001</v>
      </c>
    </row>
    <row r="229" spans="1:42">
      <c r="A229" s="49" t="s">
        <v>45</v>
      </c>
      <c r="B229" s="44">
        <v>182466</v>
      </c>
      <c r="C229" s="46">
        <v>6082</v>
      </c>
      <c r="D229" s="28">
        <v>137</v>
      </c>
      <c r="E229" s="28">
        <v>7</v>
      </c>
      <c r="F229" s="88">
        <f t="shared" si="109"/>
        <v>0.94890510948905105</v>
      </c>
      <c r="G229" s="41">
        <v>149</v>
      </c>
      <c r="H229" s="28">
        <v>4</v>
      </c>
      <c r="I229" s="88">
        <f t="shared" si="110"/>
        <v>0.97315436241610742</v>
      </c>
      <c r="J229" s="41">
        <v>319</v>
      </c>
      <c r="K229" s="28">
        <v>19</v>
      </c>
      <c r="L229" s="88">
        <f t="shared" si="111"/>
        <v>0.94043887147335425</v>
      </c>
      <c r="M229" s="7">
        <v>63.12</v>
      </c>
      <c r="N229" s="27">
        <v>18.100000000000001</v>
      </c>
      <c r="O229" s="32">
        <v>27264</v>
      </c>
      <c r="P229" s="85">
        <f t="shared" si="112"/>
        <v>0.14941961790141725</v>
      </c>
      <c r="Q229" s="6">
        <v>8050</v>
      </c>
      <c r="R229" s="6">
        <v>8843</v>
      </c>
      <c r="S229" s="6">
        <v>19797</v>
      </c>
      <c r="T229" s="6">
        <v>1111</v>
      </c>
      <c r="U229" s="32">
        <v>4519</v>
      </c>
      <c r="V229" s="32">
        <v>925</v>
      </c>
      <c r="W229" s="32">
        <v>2461</v>
      </c>
      <c r="X229" s="75">
        <f t="shared" si="117"/>
        <v>45706</v>
      </c>
      <c r="Y229" s="6"/>
      <c r="Z229" s="24"/>
      <c r="AA229" s="20">
        <v>7.4</v>
      </c>
      <c r="AB229" s="20">
        <v>7.4</v>
      </c>
      <c r="AC229" s="6">
        <v>1856</v>
      </c>
      <c r="AD229" s="6">
        <v>1584</v>
      </c>
      <c r="AE229" s="28">
        <v>25</v>
      </c>
      <c r="AF229" s="77">
        <v>3.3</v>
      </c>
      <c r="AG229" s="89">
        <f t="shared" si="113"/>
        <v>0.86799999999999999</v>
      </c>
      <c r="AH229" s="28">
        <v>4</v>
      </c>
      <c r="AI229" s="77">
        <v>0.6</v>
      </c>
      <c r="AJ229" s="89">
        <f t="shared" si="114"/>
        <v>0.85</v>
      </c>
      <c r="AK229" s="155">
        <f t="shared" si="115"/>
        <v>1.2163999999999999</v>
      </c>
      <c r="AL229" s="159">
        <f t="shared" si="118"/>
        <v>833.23400000000004</v>
      </c>
      <c r="AM229" s="162">
        <f t="shared" si="119"/>
        <v>1.1109786666666668</v>
      </c>
      <c r="AN229" s="150">
        <f t="shared" si="120"/>
        <v>906.21799999999996</v>
      </c>
      <c r="AO229" s="162">
        <f t="shared" si="121"/>
        <v>1.2082906666666666</v>
      </c>
      <c r="AP229" s="174">
        <f t="shared" si="116"/>
        <v>12082.906666666668</v>
      </c>
    </row>
    <row r="230" spans="1:42">
      <c r="A230" s="49" t="s">
        <v>48</v>
      </c>
      <c r="B230" s="44">
        <v>178067</v>
      </c>
      <c r="C230" s="46">
        <v>5744</v>
      </c>
      <c r="D230" s="28">
        <v>144</v>
      </c>
      <c r="E230" s="28">
        <v>8</v>
      </c>
      <c r="F230" s="88">
        <f t="shared" si="109"/>
        <v>0.94444444444444442</v>
      </c>
      <c r="G230" s="41">
        <v>168</v>
      </c>
      <c r="H230" s="28">
        <v>7</v>
      </c>
      <c r="I230" s="88">
        <f t="shared" ref="I230:I235" si="122">+(G230-H230)/G230</f>
        <v>0.95833333333333337</v>
      </c>
      <c r="J230" s="41">
        <v>337</v>
      </c>
      <c r="K230" s="28">
        <v>19</v>
      </c>
      <c r="L230" s="88">
        <f t="shared" si="111"/>
        <v>0.94362017804154308</v>
      </c>
      <c r="M230" s="7">
        <v>64.36</v>
      </c>
      <c r="N230" s="27">
        <v>18.399999999999999</v>
      </c>
      <c r="O230" s="86">
        <v>27006</v>
      </c>
      <c r="P230" s="7">
        <f t="shared" si="112"/>
        <v>0.15166201485957534</v>
      </c>
      <c r="Q230" s="6">
        <v>8074</v>
      </c>
      <c r="R230" s="6">
        <v>8445</v>
      </c>
      <c r="S230" s="6">
        <v>19621</v>
      </c>
      <c r="T230" s="6">
        <v>1622</v>
      </c>
      <c r="U230" s="32">
        <v>4162</v>
      </c>
      <c r="V230" s="32">
        <v>931</v>
      </c>
      <c r="W230" s="32">
        <v>2409</v>
      </c>
      <c r="X230" s="75">
        <f t="shared" si="117"/>
        <v>45264</v>
      </c>
      <c r="Y230" s="6">
        <v>1</v>
      </c>
      <c r="Z230" s="24">
        <v>4</v>
      </c>
      <c r="AA230" s="20">
        <v>7.4</v>
      </c>
      <c r="AB230" s="20">
        <v>7.4</v>
      </c>
      <c r="AC230" s="6">
        <v>1881</v>
      </c>
      <c r="AD230" s="6">
        <v>1682</v>
      </c>
      <c r="AE230" s="28">
        <v>30</v>
      </c>
      <c r="AF230" s="77">
        <v>2.6</v>
      </c>
      <c r="AG230" s="89">
        <f t="shared" si="113"/>
        <v>0.91333333333333333</v>
      </c>
      <c r="AH230" s="28">
        <v>4</v>
      </c>
      <c r="AI230" s="77">
        <v>1.3</v>
      </c>
      <c r="AJ230" s="89">
        <f t="shared" si="114"/>
        <v>0.67500000000000004</v>
      </c>
      <c r="AK230" s="155">
        <f t="shared" si="115"/>
        <v>1.1488</v>
      </c>
      <c r="AL230" s="159">
        <f t="shared" si="118"/>
        <v>827.13599999999997</v>
      </c>
      <c r="AM230" s="162">
        <f t="shared" si="119"/>
        <v>1.1028480000000001</v>
      </c>
      <c r="AN230" s="150">
        <f t="shared" si="120"/>
        <v>964.99199999999996</v>
      </c>
      <c r="AO230" s="162">
        <f t="shared" si="121"/>
        <v>1.286656</v>
      </c>
      <c r="AP230" s="174">
        <f t="shared" si="116"/>
        <v>12866.56</v>
      </c>
    </row>
    <row r="231" spans="1:42">
      <c r="A231" s="49" t="s">
        <v>51</v>
      </c>
      <c r="B231" s="44">
        <v>169792</v>
      </c>
      <c r="C231" s="46">
        <v>5447</v>
      </c>
      <c r="D231" s="28">
        <v>153</v>
      </c>
      <c r="E231" s="28">
        <v>7</v>
      </c>
      <c r="F231" s="88">
        <f t="shared" si="109"/>
        <v>0.95424836601307195</v>
      </c>
      <c r="G231" s="41">
        <v>167</v>
      </c>
      <c r="H231" s="28">
        <v>8</v>
      </c>
      <c r="I231" s="88">
        <f t="shared" si="122"/>
        <v>0.95209580838323349</v>
      </c>
      <c r="J231" s="41">
        <v>360</v>
      </c>
      <c r="K231" s="28">
        <v>20</v>
      </c>
      <c r="L231" s="88">
        <f t="shared" si="111"/>
        <v>0.94444444444444442</v>
      </c>
      <c r="M231" s="7">
        <v>64.06</v>
      </c>
      <c r="N231" s="27">
        <v>18</v>
      </c>
      <c r="O231" s="32">
        <v>27307</v>
      </c>
      <c r="P231" s="7">
        <f t="shared" si="112"/>
        <v>0.16082618733509235</v>
      </c>
      <c r="Q231" s="6">
        <v>7662</v>
      </c>
      <c r="R231" s="6">
        <v>8041</v>
      </c>
      <c r="S231" s="6">
        <v>18419</v>
      </c>
      <c r="T231" s="6">
        <v>1252</v>
      </c>
      <c r="U231" s="32">
        <v>3839</v>
      </c>
      <c r="V231" s="32">
        <v>963</v>
      </c>
      <c r="W231" s="32">
        <v>2230</v>
      </c>
      <c r="X231" s="75">
        <f t="shared" si="117"/>
        <v>42406</v>
      </c>
      <c r="Y231" s="6"/>
      <c r="Z231" s="24"/>
      <c r="AA231" s="20">
        <v>7.5</v>
      </c>
      <c r="AB231" s="20">
        <v>7.5</v>
      </c>
      <c r="AC231" s="6">
        <v>1897</v>
      </c>
      <c r="AD231" s="6">
        <v>1643</v>
      </c>
      <c r="AE231" s="28">
        <v>36</v>
      </c>
      <c r="AF231" s="77">
        <v>2.6</v>
      </c>
      <c r="AG231" s="89">
        <f t="shared" si="113"/>
        <v>0.9277777777777777</v>
      </c>
      <c r="AH231" s="28">
        <v>4</v>
      </c>
      <c r="AI231" s="77">
        <v>1.2</v>
      </c>
      <c r="AJ231" s="89">
        <f t="shared" si="114"/>
        <v>0.7</v>
      </c>
      <c r="AK231" s="155">
        <f t="shared" si="115"/>
        <v>1.0893999999999999</v>
      </c>
      <c r="AL231" s="159">
        <f t="shared" si="118"/>
        <v>833.39099999999996</v>
      </c>
      <c r="AM231" s="162">
        <f t="shared" si="119"/>
        <v>1.1111879999999998</v>
      </c>
      <c r="AN231" s="150">
        <f t="shared" si="120"/>
        <v>909.649</v>
      </c>
      <c r="AO231" s="162">
        <f t="shared" si="121"/>
        <v>1.2128653333333332</v>
      </c>
      <c r="AP231" s="174">
        <f t="shared" si="116"/>
        <v>12128.653333333334</v>
      </c>
    </row>
    <row r="232" spans="1:42">
      <c r="A232" s="49" t="s">
        <v>53</v>
      </c>
      <c r="B232" s="44">
        <v>162260</v>
      </c>
      <c r="C232" s="46">
        <v>5409</v>
      </c>
      <c r="D232" s="28">
        <v>153</v>
      </c>
      <c r="E232" s="28">
        <v>8</v>
      </c>
      <c r="F232" s="88">
        <f t="shared" si="109"/>
        <v>0.94771241830065356</v>
      </c>
      <c r="G232" s="41">
        <v>160</v>
      </c>
      <c r="H232" s="28">
        <v>8</v>
      </c>
      <c r="I232" s="88">
        <f t="shared" si="122"/>
        <v>0.95</v>
      </c>
      <c r="J232" s="41">
        <v>346</v>
      </c>
      <c r="K232" s="28">
        <v>33</v>
      </c>
      <c r="L232" s="88">
        <f t="shared" si="111"/>
        <v>0.90462427745664742</v>
      </c>
      <c r="M232" s="7">
        <v>41.42</v>
      </c>
      <c r="N232" s="27">
        <v>19.899999999999999</v>
      </c>
      <c r="O232" s="32">
        <v>28080</v>
      </c>
      <c r="P232" s="7">
        <f t="shared" si="112"/>
        <v>0.17305558979415753</v>
      </c>
      <c r="Q232" s="6">
        <v>7552</v>
      </c>
      <c r="R232" s="6">
        <v>7239</v>
      </c>
      <c r="S232" s="6">
        <v>17248</v>
      </c>
      <c r="T232" s="6">
        <v>1466</v>
      </c>
      <c r="U232" s="32">
        <v>3724</v>
      </c>
      <c r="V232" s="32">
        <v>933</v>
      </c>
      <c r="W232" s="32">
        <v>2132</v>
      </c>
      <c r="X232" s="75">
        <f t="shared" si="117"/>
        <v>40294</v>
      </c>
      <c r="Y232" s="6"/>
      <c r="Z232" s="24"/>
      <c r="AA232" s="20">
        <v>7.7</v>
      </c>
      <c r="AB232" s="20">
        <v>7.6</v>
      </c>
      <c r="AC232" s="6">
        <v>1743</v>
      </c>
      <c r="AD232" s="6">
        <v>1610</v>
      </c>
      <c r="AE232" s="28">
        <v>33</v>
      </c>
      <c r="AF232" s="77">
        <v>7.7</v>
      </c>
      <c r="AG232" s="89">
        <f t="shared" si="113"/>
        <v>0.76666666666666672</v>
      </c>
      <c r="AH232" s="28">
        <v>4</v>
      </c>
      <c r="AI232" s="77">
        <v>1.8</v>
      </c>
      <c r="AJ232" s="89">
        <f t="shared" si="114"/>
        <v>0.55000000000000004</v>
      </c>
      <c r="AK232" s="155">
        <f t="shared" si="115"/>
        <v>1.0818000000000001</v>
      </c>
      <c r="AL232" s="159">
        <f t="shared" si="118"/>
        <v>827.577</v>
      </c>
      <c r="AM232" s="162">
        <f t="shared" si="119"/>
        <v>1.1034360000000001</v>
      </c>
      <c r="AN232" s="150">
        <f t="shared" si="120"/>
        <v>865.44</v>
      </c>
      <c r="AO232" s="162">
        <f t="shared" si="121"/>
        <v>1.1539200000000001</v>
      </c>
      <c r="AP232" s="174">
        <f t="shared" si="116"/>
        <v>11539.2</v>
      </c>
    </row>
    <row r="233" spans="1:42">
      <c r="A233" s="49" t="s">
        <v>55</v>
      </c>
      <c r="B233" s="44">
        <v>154882</v>
      </c>
      <c r="C233" s="46">
        <v>4996</v>
      </c>
      <c r="D233" s="28">
        <v>155</v>
      </c>
      <c r="E233" s="28">
        <v>4</v>
      </c>
      <c r="F233" s="88">
        <f t="shared" si="109"/>
        <v>0.97419354838709682</v>
      </c>
      <c r="G233" s="41">
        <v>141</v>
      </c>
      <c r="H233" s="28">
        <v>5</v>
      </c>
      <c r="I233" s="88">
        <f t="shared" si="122"/>
        <v>0.96453900709219853</v>
      </c>
      <c r="J233" s="41">
        <v>339</v>
      </c>
      <c r="K233" s="28">
        <v>14</v>
      </c>
      <c r="L233" s="88">
        <f t="shared" si="111"/>
        <v>0.95870206489675514</v>
      </c>
      <c r="M233" s="7">
        <v>64.38</v>
      </c>
      <c r="N233" s="27">
        <v>17.7</v>
      </c>
      <c r="O233" s="32">
        <v>22466</v>
      </c>
      <c r="P233" s="7">
        <f t="shared" si="112"/>
        <v>0.14505236244366679</v>
      </c>
      <c r="Q233" s="6">
        <v>7189</v>
      </c>
      <c r="R233" s="6">
        <v>7057</v>
      </c>
      <c r="S233" s="6">
        <v>16039</v>
      </c>
      <c r="T233" s="6">
        <v>988</v>
      </c>
      <c r="U233" s="32">
        <v>4297</v>
      </c>
      <c r="V233" s="32">
        <v>847</v>
      </c>
      <c r="W233" s="32">
        <v>1883</v>
      </c>
      <c r="X233" s="75">
        <f t="shared" si="117"/>
        <v>38300</v>
      </c>
      <c r="Y233" s="6"/>
      <c r="Z233" s="24"/>
      <c r="AA233" s="20">
        <v>7.8</v>
      </c>
      <c r="AB233" s="20">
        <v>7.7</v>
      </c>
      <c r="AC233" s="6">
        <v>1815</v>
      </c>
      <c r="AD233" s="6">
        <v>1632</v>
      </c>
      <c r="AE233" s="28">
        <v>32</v>
      </c>
      <c r="AF233" s="77">
        <v>2.5</v>
      </c>
      <c r="AG233" s="89">
        <f t="shared" si="113"/>
        <v>0.921875</v>
      </c>
      <c r="AH233" s="28">
        <v>4</v>
      </c>
      <c r="AI233" s="77">
        <v>1.2</v>
      </c>
      <c r="AJ233" s="89">
        <f t="shared" si="114"/>
        <v>0.7</v>
      </c>
      <c r="AK233" s="155">
        <f t="shared" si="115"/>
        <v>0.99919999999999998</v>
      </c>
      <c r="AL233" s="159">
        <f t="shared" si="118"/>
        <v>774.38</v>
      </c>
      <c r="AM233" s="162">
        <f t="shared" si="119"/>
        <v>1.0325066666666667</v>
      </c>
      <c r="AN233" s="150">
        <f t="shared" si="120"/>
        <v>704.43600000000004</v>
      </c>
      <c r="AO233" s="162">
        <f t="shared" si="121"/>
        <v>0.93924800000000008</v>
      </c>
      <c r="AP233" s="174">
        <f t="shared" si="116"/>
        <v>9392.4800000000014</v>
      </c>
    </row>
    <row r="234" spans="1:42">
      <c r="A234" s="49" t="s">
        <v>56</v>
      </c>
      <c r="B234" s="44">
        <v>135530</v>
      </c>
      <c r="C234" s="46">
        <v>4518</v>
      </c>
      <c r="D234" s="28">
        <v>224</v>
      </c>
      <c r="E234" s="28">
        <v>5</v>
      </c>
      <c r="F234" s="88">
        <f t="shared" si="109"/>
        <v>0.9776785714285714</v>
      </c>
      <c r="G234" s="41">
        <v>230</v>
      </c>
      <c r="H234" s="28">
        <v>4</v>
      </c>
      <c r="I234" s="88">
        <f t="shared" si="122"/>
        <v>0.9826086956521739</v>
      </c>
      <c r="J234" s="41">
        <v>546</v>
      </c>
      <c r="K234" s="28">
        <v>16</v>
      </c>
      <c r="L234" s="88">
        <f t="shared" si="111"/>
        <v>0.97069597069597069</v>
      </c>
      <c r="M234" s="7">
        <v>60.94</v>
      </c>
      <c r="N234" s="27">
        <v>18.600000000000001</v>
      </c>
      <c r="O234" s="32">
        <v>20219</v>
      </c>
      <c r="P234" s="7">
        <f t="shared" si="112"/>
        <v>0.1491846823581495</v>
      </c>
      <c r="Q234" s="6">
        <v>5932</v>
      </c>
      <c r="R234" s="6">
        <v>6695</v>
      </c>
      <c r="S234" s="6">
        <v>13339</v>
      </c>
      <c r="T234" s="6">
        <v>878</v>
      </c>
      <c r="U234" s="32">
        <v>4234</v>
      </c>
      <c r="V234" s="32">
        <v>806</v>
      </c>
      <c r="W234" s="32">
        <v>1422</v>
      </c>
      <c r="X234" s="75">
        <f t="shared" si="117"/>
        <v>33306</v>
      </c>
      <c r="Y234" s="6"/>
      <c r="Z234" s="24"/>
      <c r="AA234" s="20">
        <v>7.9</v>
      </c>
      <c r="AB234" s="20">
        <v>7.6</v>
      </c>
      <c r="AC234" s="6">
        <v>1787</v>
      </c>
      <c r="AD234" s="6">
        <v>1675</v>
      </c>
      <c r="AE234" s="28">
        <v>31</v>
      </c>
      <c r="AF234" s="77">
        <v>1.8</v>
      </c>
      <c r="AG234" s="89">
        <f t="shared" si="113"/>
        <v>0.9419354838709677</v>
      </c>
      <c r="AH234" s="28">
        <v>4</v>
      </c>
      <c r="AI234" s="77">
        <v>1.4</v>
      </c>
      <c r="AJ234" s="89">
        <f t="shared" si="114"/>
        <v>0.65</v>
      </c>
      <c r="AK234" s="155">
        <f t="shared" si="115"/>
        <v>0.90359999999999996</v>
      </c>
      <c r="AL234" s="159">
        <f t="shared" si="118"/>
        <v>1012.032</v>
      </c>
      <c r="AM234" s="162">
        <f t="shared" si="119"/>
        <v>1.3493760000000001</v>
      </c>
      <c r="AN234" s="150">
        <f t="shared" si="120"/>
        <v>1039.1400000000001</v>
      </c>
      <c r="AO234" s="162">
        <f t="shared" si="121"/>
        <v>1.3855200000000001</v>
      </c>
      <c r="AP234" s="174">
        <f t="shared" si="116"/>
        <v>13855.2</v>
      </c>
    </row>
    <row r="235" spans="1:42" ht="13.5" thickBot="1">
      <c r="A235" s="49" t="s">
        <v>59</v>
      </c>
      <c r="B235" s="45">
        <v>163505</v>
      </c>
      <c r="C235" s="47">
        <v>5274</v>
      </c>
      <c r="D235" s="37">
        <v>146</v>
      </c>
      <c r="E235" s="37">
        <v>6</v>
      </c>
      <c r="F235" s="88">
        <f t="shared" si="109"/>
        <v>0.95890410958904104</v>
      </c>
      <c r="G235" s="42">
        <v>169</v>
      </c>
      <c r="H235" s="37">
        <v>4</v>
      </c>
      <c r="I235" s="88">
        <f t="shared" si="122"/>
        <v>0.97633136094674555</v>
      </c>
      <c r="J235" s="42">
        <v>331</v>
      </c>
      <c r="K235" s="37">
        <v>18</v>
      </c>
      <c r="L235" s="88">
        <f t="shared" si="111"/>
        <v>0.94561933534743203</v>
      </c>
      <c r="M235" s="67">
        <v>41.62</v>
      </c>
      <c r="N235" s="68">
        <v>17.7</v>
      </c>
      <c r="O235" s="33">
        <v>21799</v>
      </c>
      <c r="P235" s="91">
        <f t="shared" si="112"/>
        <v>0.13332313996513867</v>
      </c>
      <c r="Q235" s="6">
        <v>6557</v>
      </c>
      <c r="R235" s="6">
        <v>7635</v>
      </c>
      <c r="S235" s="6">
        <v>16885</v>
      </c>
      <c r="T235" s="6">
        <v>698</v>
      </c>
      <c r="U235" s="33">
        <v>4788</v>
      </c>
      <c r="V235" s="33">
        <v>973</v>
      </c>
      <c r="W235" s="33">
        <v>1858</v>
      </c>
      <c r="X235" s="75">
        <f t="shared" si="117"/>
        <v>39394</v>
      </c>
      <c r="Y235" s="6"/>
      <c r="Z235" s="25"/>
      <c r="AA235" s="20">
        <v>8</v>
      </c>
      <c r="AB235" s="20">
        <v>7.79</v>
      </c>
      <c r="AC235" s="26">
        <v>2013</v>
      </c>
      <c r="AD235" s="26">
        <v>1848</v>
      </c>
      <c r="AE235" s="37">
        <v>28.4</v>
      </c>
      <c r="AF235" s="78">
        <v>1.89</v>
      </c>
      <c r="AG235" s="89">
        <f t="shared" si="113"/>
        <v>0.93345070422535203</v>
      </c>
      <c r="AH235" s="37">
        <v>3.6</v>
      </c>
      <c r="AI235" s="78">
        <v>1.08</v>
      </c>
      <c r="AJ235" s="89">
        <f t="shared" si="114"/>
        <v>0.7</v>
      </c>
      <c r="AK235" s="155">
        <f t="shared" si="115"/>
        <v>1.0548</v>
      </c>
      <c r="AL235" s="159">
        <f t="shared" si="118"/>
        <v>770.00400000000002</v>
      </c>
      <c r="AM235" s="162">
        <f t="shared" si="119"/>
        <v>1.026672</v>
      </c>
      <c r="AN235" s="150">
        <f t="shared" si="120"/>
        <v>891.30600000000004</v>
      </c>
      <c r="AO235" s="162">
        <f t="shared" si="121"/>
        <v>1.1884080000000001</v>
      </c>
      <c r="AP235" s="174">
        <f t="shared" si="116"/>
        <v>11884.079999999998</v>
      </c>
    </row>
    <row r="236" spans="1:42" ht="13.5" thickTop="1">
      <c r="A236" s="61" t="s">
        <v>133</v>
      </c>
      <c r="B236" s="62">
        <f>SUM(B224:B235)</f>
        <v>1946867</v>
      </c>
      <c r="C236" s="62">
        <f>SUM(C224:C235)</f>
        <v>63937</v>
      </c>
      <c r="D236" s="62"/>
      <c r="E236" s="62"/>
      <c r="F236" s="64"/>
      <c r="G236" s="62"/>
      <c r="H236" s="62"/>
      <c r="I236" s="64"/>
      <c r="J236" s="62"/>
      <c r="K236" s="62"/>
      <c r="L236" s="64"/>
      <c r="M236" s="62">
        <f>SUM(M224:M235)</f>
        <v>611.14</v>
      </c>
      <c r="N236" s="64"/>
      <c r="O236" s="62">
        <f>SUM(O224:O235)</f>
        <v>282172</v>
      </c>
      <c r="P236" s="92"/>
      <c r="Q236" s="62">
        <f t="shared" ref="Q236:Z236" si="123">SUM(Q224:Q235)</f>
        <v>81578</v>
      </c>
      <c r="R236" s="62">
        <f t="shared" si="123"/>
        <v>87520</v>
      </c>
      <c r="S236" s="62">
        <f t="shared" si="123"/>
        <v>209764</v>
      </c>
      <c r="T236" s="62">
        <f t="shared" si="123"/>
        <v>12032</v>
      </c>
      <c r="U236" s="62">
        <f t="shared" si="123"/>
        <v>59278</v>
      </c>
      <c r="V236" s="62">
        <f t="shared" si="123"/>
        <v>10930</v>
      </c>
      <c r="W236" s="62">
        <f t="shared" si="123"/>
        <v>23945</v>
      </c>
      <c r="X236" s="62">
        <f t="shared" si="123"/>
        <v>485047</v>
      </c>
      <c r="Y236" s="62">
        <f t="shared" si="123"/>
        <v>5</v>
      </c>
      <c r="Z236" s="62">
        <f t="shared" si="123"/>
        <v>20</v>
      </c>
      <c r="AA236" s="66"/>
      <c r="AB236" s="66"/>
      <c r="AC236" s="66"/>
      <c r="AD236" s="66"/>
      <c r="AE236" s="62"/>
      <c r="AF236" s="79"/>
      <c r="AG236" s="62"/>
      <c r="AH236" s="62"/>
      <c r="AI236" s="81"/>
      <c r="AJ236" s="62"/>
      <c r="AK236" s="156"/>
      <c r="AL236" s="146"/>
      <c r="AM236" s="147"/>
      <c r="AN236" s="151"/>
      <c r="AO236" s="147"/>
      <c r="AP236" s="144"/>
    </row>
    <row r="237" spans="1:42" ht="13.5" thickBot="1">
      <c r="A237" s="60" t="s">
        <v>134</v>
      </c>
      <c r="B237" s="8">
        <f>SUM(AVERAGE(B224:B235))</f>
        <v>162238.91666666666</v>
      </c>
      <c r="C237" s="8">
        <f t="shared" ref="C237:U237" si="124">SUM(AVERAGE(C224:C235))</f>
        <v>5328.083333333333</v>
      </c>
      <c r="D237" s="8">
        <f t="shared" si="124"/>
        <v>153.16666666666666</v>
      </c>
      <c r="E237" s="8">
        <f>SUM(AVERAGE(E224:E235))</f>
        <v>7.75</v>
      </c>
      <c r="F237" s="90">
        <f>SUM(AVERAGE(F224:F235))</f>
        <v>0.94800499696171103</v>
      </c>
      <c r="G237" s="8">
        <f>SUM(AVERAGE(G224:G235))</f>
        <v>163.33333333333334</v>
      </c>
      <c r="H237" s="8">
        <f>SUM(AVERAGE(H224:H235))</f>
        <v>6.25</v>
      </c>
      <c r="I237" s="90">
        <f>SUM(AVERAGE(I224:I235))</f>
        <v>0.96133145990583257</v>
      </c>
      <c r="J237" s="8">
        <f t="shared" si="124"/>
        <v>349.58333333333331</v>
      </c>
      <c r="K237" s="8">
        <f>SUM(AVERAGE(K224:K235))</f>
        <v>22.416666666666668</v>
      </c>
      <c r="L237" s="90">
        <f>SUM(AVERAGE(L224:L235))</f>
        <v>0.9341880032635409</v>
      </c>
      <c r="M237" s="8">
        <f t="shared" si="124"/>
        <v>50.928333333333335</v>
      </c>
      <c r="N237" s="8">
        <f t="shared" si="124"/>
        <v>19.158333333333331</v>
      </c>
      <c r="O237" s="8">
        <f t="shared" si="124"/>
        <v>23514.333333333332</v>
      </c>
      <c r="P237" s="48">
        <f t="shared" si="124"/>
        <v>0.14549244907495718</v>
      </c>
      <c r="Q237" s="8">
        <f t="shared" si="124"/>
        <v>6798.166666666667</v>
      </c>
      <c r="R237" s="8">
        <f t="shared" si="124"/>
        <v>7293.333333333333</v>
      </c>
      <c r="S237" s="8">
        <f t="shared" si="124"/>
        <v>17480.333333333332</v>
      </c>
      <c r="T237" s="8">
        <f t="shared" si="124"/>
        <v>1002.6666666666666</v>
      </c>
      <c r="U237" s="8">
        <f t="shared" si="124"/>
        <v>4939.833333333333</v>
      </c>
      <c r="V237" s="8">
        <f>SUM(AVERAGE(V224:V235))</f>
        <v>910.83333333333337</v>
      </c>
      <c r="W237" s="8">
        <f>SUM(AVERAGE(W224:W235))</f>
        <v>1995.4166666666667</v>
      </c>
      <c r="X237" s="8">
        <f>SUM(AVERAGE(X224:X235))</f>
        <v>40420.583333333336</v>
      </c>
      <c r="Y237" s="8"/>
      <c r="Z237" s="84"/>
      <c r="AA237" s="21">
        <f t="shared" ref="AA237:AJ237" si="125">SUM(AVERAGE(AA224:AA235))</f>
        <v>7.625</v>
      </c>
      <c r="AB237" s="21">
        <f t="shared" si="125"/>
        <v>7.5075000000000003</v>
      </c>
      <c r="AC237" s="21">
        <f t="shared" si="125"/>
        <v>1657.9929166666668</v>
      </c>
      <c r="AD237" s="21">
        <f t="shared" si="125"/>
        <v>1503.3126666666667</v>
      </c>
      <c r="AE237" s="21">
        <f t="shared" si="125"/>
        <v>29.033333333333331</v>
      </c>
      <c r="AF237" s="21">
        <f t="shared" si="125"/>
        <v>6.0324999999999998</v>
      </c>
      <c r="AG237" s="90">
        <f t="shared" si="125"/>
        <v>0.7880742178521456</v>
      </c>
      <c r="AH237" s="21">
        <f t="shared" si="125"/>
        <v>3.8000000000000003</v>
      </c>
      <c r="AI237" s="21">
        <f t="shared" si="125"/>
        <v>1.1566666666666665</v>
      </c>
      <c r="AJ237" s="90">
        <f t="shared" si="125"/>
        <v>0.69305555555555554</v>
      </c>
      <c r="AK237" s="157">
        <f>C237/$H$2</f>
        <v>1.0656166666666667</v>
      </c>
      <c r="AL237" s="160">
        <f t="shared" ref="AL237" si="126">(C237*D237)/1000</f>
        <v>816.0847638888888</v>
      </c>
      <c r="AM237" s="163">
        <f t="shared" ref="AM237" si="127">(AL237)/$F$2</f>
        <v>1.0881130185185184</v>
      </c>
      <c r="AN237" s="152">
        <f t="shared" ref="AN237" si="128">(C237*G237)/1000</f>
        <v>870.25361111111113</v>
      </c>
      <c r="AO237" s="163">
        <f t="shared" ref="AO237" si="129">(AN237)/$F$3</f>
        <v>1.1603381481481481</v>
      </c>
      <c r="AP237" s="178">
        <f>AVERAGE(AP224:AP235)</f>
        <v>11503.55111111111</v>
      </c>
    </row>
    <row r="238" spans="1:42" ht="13.5" thickTop="1"/>
    <row r="239" spans="1:42" ht="13.5" thickBot="1"/>
    <row r="240" spans="1:42">
      <c r="A240" s="120" t="s">
        <v>10</v>
      </c>
      <c r="B240" s="121" t="s">
        <v>5</v>
      </c>
      <c r="C240" s="121" t="s">
        <v>5</v>
      </c>
      <c r="D240" s="121" t="s">
        <v>11</v>
      </c>
      <c r="E240" s="121" t="s">
        <v>12</v>
      </c>
      <c r="F240" s="121" t="s">
        <v>3</v>
      </c>
      <c r="G240" s="121" t="s">
        <v>13</v>
      </c>
      <c r="H240" s="121" t="s">
        <v>14</v>
      </c>
      <c r="I240" s="121" t="s">
        <v>15</v>
      </c>
      <c r="J240" s="121" t="s">
        <v>16</v>
      </c>
      <c r="K240" s="121" t="s">
        <v>17</v>
      </c>
      <c r="L240" s="121" t="s">
        <v>9</v>
      </c>
      <c r="M240" s="121" t="s">
        <v>18</v>
      </c>
      <c r="N240" s="122" t="s">
        <v>19</v>
      </c>
      <c r="O240" s="122" t="s">
        <v>131</v>
      </c>
      <c r="P240" s="122" t="s">
        <v>21</v>
      </c>
      <c r="Q240" s="122" t="s">
        <v>81</v>
      </c>
      <c r="R240" s="122" t="s">
        <v>82</v>
      </c>
      <c r="S240" s="122" t="s">
        <v>83</v>
      </c>
      <c r="T240" s="122" t="s">
        <v>84</v>
      </c>
      <c r="U240" s="122" t="s">
        <v>85</v>
      </c>
      <c r="V240" s="122" t="s">
        <v>114</v>
      </c>
      <c r="W240" s="122" t="s">
        <v>86</v>
      </c>
      <c r="X240" s="123" t="s">
        <v>87</v>
      </c>
      <c r="Y240" s="124" t="s">
        <v>22</v>
      </c>
      <c r="Z240" s="125"/>
      <c r="AA240" s="121" t="s">
        <v>23</v>
      </c>
      <c r="AB240" s="121" t="s">
        <v>24</v>
      </c>
      <c r="AC240" s="121" t="s">
        <v>25</v>
      </c>
      <c r="AD240" s="121" t="s">
        <v>26</v>
      </c>
      <c r="AE240" s="121" t="s">
        <v>88</v>
      </c>
      <c r="AF240" s="121" t="s">
        <v>89</v>
      </c>
      <c r="AG240" s="121" t="s">
        <v>90</v>
      </c>
      <c r="AH240" s="121" t="s">
        <v>91</v>
      </c>
      <c r="AI240" s="121" t="s">
        <v>92</v>
      </c>
      <c r="AJ240" s="126" t="s">
        <v>93</v>
      </c>
      <c r="AK240" s="164" t="s">
        <v>115</v>
      </c>
      <c r="AL240" s="165" t="s">
        <v>116</v>
      </c>
      <c r="AM240" s="166" t="s">
        <v>117</v>
      </c>
      <c r="AN240" s="167" t="s">
        <v>115</v>
      </c>
      <c r="AO240" s="166" t="s">
        <v>115</v>
      </c>
      <c r="AP240" s="164" t="s">
        <v>27</v>
      </c>
    </row>
    <row r="241" spans="1:42" ht="14.25" thickBot="1">
      <c r="A241" s="127" t="s">
        <v>135</v>
      </c>
      <c r="B241" s="128" t="s">
        <v>29</v>
      </c>
      <c r="C241" s="129" t="s">
        <v>30</v>
      </c>
      <c r="D241" s="128" t="s">
        <v>31</v>
      </c>
      <c r="E241" s="128" t="s">
        <v>31</v>
      </c>
      <c r="F241" s="130" t="s">
        <v>32</v>
      </c>
      <c r="G241" s="128" t="s">
        <v>31</v>
      </c>
      <c r="H241" s="128" t="s">
        <v>31</v>
      </c>
      <c r="I241" s="130" t="s">
        <v>32</v>
      </c>
      <c r="J241" s="128" t="s">
        <v>31</v>
      </c>
      <c r="K241" s="128" t="s">
        <v>31</v>
      </c>
      <c r="L241" s="130" t="s">
        <v>32</v>
      </c>
      <c r="M241" s="128" t="s">
        <v>33</v>
      </c>
      <c r="N241" s="130" t="s">
        <v>34</v>
      </c>
      <c r="O241" s="130" t="s">
        <v>35</v>
      </c>
      <c r="P241" s="129" t="s">
        <v>36</v>
      </c>
      <c r="Q241" s="130" t="s">
        <v>35</v>
      </c>
      <c r="R241" s="130" t="s">
        <v>35</v>
      </c>
      <c r="S241" s="130" t="s">
        <v>35</v>
      </c>
      <c r="T241" s="130" t="s">
        <v>35</v>
      </c>
      <c r="U241" s="130" t="s">
        <v>35</v>
      </c>
      <c r="V241" s="130" t="s">
        <v>35</v>
      </c>
      <c r="W241" s="130" t="s">
        <v>35</v>
      </c>
      <c r="X241" s="130" t="s">
        <v>35</v>
      </c>
      <c r="Y241" s="128" t="s">
        <v>37</v>
      </c>
      <c r="Z241" s="128" t="s">
        <v>38</v>
      </c>
      <c r="AA241" s="128"/>
      <c r="AB241" s="128"/>
      <c r="AC241" s="128"/>
      <c r="AD241" s="128"/>
      <c r="AE241" s="128" t="s">
        <v>31</v>
      </c>
      <c r="AF241" s="128" t="s">
        <v>31</v>
      </c>
      <c r="AG241" s="130" t="s">
        <v>32</v>
      </c>
      <c r="AH241" s="128" t="s">
        <v>31</v>
      </c>
      <c r="AI241" s="128" t="s">
        <v>31</v>
      </c>
      <c r="AJ241" s="131" t="s">
        <v>32</v>
      </c>
      <c r="AK241" s="153" t="s">
        <v>5</v>
      </c>
      <c r="AL241" s="143" t="s">
        <v>119</v>
      </c>
      <c r="AM241" s="131" t="s">
        <v>120</v>
      </c>
      <c r="AN241" s="148" t="s">
        <v>121</v>
      </c>
      <c r="AO241" s="131" t="s">
        <v>122</v>
      </c>
      <c r="AP241" s="171" t="s">
        <v>39</v>
      </c>
    </row>
    <row r="242" spans="1:42">
      <c r="A242" s="113" t="s">
        <v>40</v>
      </c>
      <c r="B242" s="44">
        <v>140148</v>
      </c>
      <c r="C242" s="44">
        <v>4521</v>
      </c>
      <c r="D242" s="83">
        <v>110</v>
      </c>
      <c r="E242" s="83">
        <v>7</v>
      </c>
      <c r="F242" s="136">
        <f t="shared" ref="F242:F253" si="130">+(D242-E242)/D242</f>
        <v>0.9363636363636364</v>
      </c>
      <c r="G242" s="83">
        <v>125</v>
      </c>
      <c r="H242" s="83">
        <v>4</v>
      </c>
      <c r="I242" s="136">
        <f t="shared" ref="I242:I253" si="131">+(G242-H242)/G242</f>
        <v>0.96799999999999997</v>
      </c>
      <c r="J242" s="83">
        <v>296</v>
      </c>
      <c r="K242" s="83">
        <v>15</v>
      </c>
      <c r="L242" s="132">
        <f t="shared" ref="L242:L253" si="132">+(J242-K242)/J242</f>
        <v>0.94932432432432434</v>
      </c>
      <c r="M242" s="115">
        <v>88.32</v>
      </c>
      <c r="N242" s="27">
        <v>17.399999999999999</v>
      </c>
      <c r="O242" s="75">
        <v>24066</v>
      </c>
      <c r="P242" s="116">
        <f t="shared" ref="P242:P253" si="133">O242/B242</f>
        <v>0.17171846904700744</v>
      </c>
      <c r="Q242" s="117">
        <v>5526</v>
      </c>
      <c r="R242" s="117">
        <v>6455</v>
      </c>
      <c r="S242" s="117">
        <v>13840</v>
      </c>
      <c r="T242" s="117">
        <v>584</v>
      </c>
      <c r="U242" s="75">
        <v>4419</v>
      </c>
      <c r="V242" s="75">
        <v>831</v>
      </c>
      <c r="W242" s="75">
        <v>1278</v>
      </c>
      <c r="X242" s="75">
        <f>SUM(Q242:W242)</f>
        <v>32933</v>
      </c>
      <c r="Y242" s="117">
        <v>1</v>
      </c>
      <c r="Z242" s="23">
        <v>4</v>
      </c>
      <c r="AA242" s="118">
        <v>8</v>
      </c>
      <c r="AB242" s="118">
        <v>7.8</v>
      </c>
      <c r="AC242" s="30">
        <v>2027</v>
      </c>
      <c r="AD242" s="30">
        <v>1860</v>
      </c>
      <c r="AE242" s="83">
        <v>30</v>
      </c>
      <c r="AF242" s="137">
        <v>1.8</v>
      </c>
      <c r="AG242" s="136">
        <f t="shared" ref="AG242:AG253" si="134">+(AE242-AF242)/AE242</f>
        <v>0.94</v>
      </c>
      <c r="AH242" s="83">
        <v>3</v>
      </c>
      <c r="AI242" s="137">
        <v>1.5</v>
      </c>
      <c r="AJ242" s="136">
        <f t="shared" ref="AJ242:AJ253" si="135">+(AH242-AI242)/AH242</f>
        <v>0.5</v>
      </c>
      <c r="AK242" s="154">
        <f t="shared" ref="AK242:AK253" si="136">C242/$H$2</f>
        <v>0.9042</v>
      </c>
      <c r="AL242" s="158">
        <f>(C242*D242)/1000</f>
        <v>497.31</v>
      </c>
      <c r="AM242" s="161">
        <f>(AL242)/$F$2</f>
        <v>0.66308</v>
      </c>
      <c r="AN242" s="149">
        <f>(C242*G242)/1000</f>
        <v>565.125</v>
      </c>
      <c r="AO242" s="161">
        <f>(AN242)/$F$3</f>
        <v>0.75349999999999995</v>
      </c>
      <c r="AP242" s="174">
        <f t="shared" ref="AP242:AP253" si="137">(0.8*C242*G242)/60</f>
        <v>7535</v>
      </c>
    </row>
    <row r="243" spans="1:42">
      <c r="A243" s="49" t="s">
        <v>41</v>
      </c>
      <c r="B243" s="44">
        <v>128482</v>
      </c>
      <c r="C243" s="44">
        <v>4589</v>
      </c>
      <c r="D243" s="28">
        <v>106</v>
      </c>
      <c r="E243" s="28">
        <v>9</v>
      </c>
      <c r="F243" s="89">
        <f t="shared" si="130"/>
        <v>0.91509433962264153</v>
      </c>
      <c r="G243" s="28">
        <v>130</v>
      </c>
      <c r="H243" s="28">
        <v>5</v>
      </c>
      <c r="I243" s="89">
        <f t="shared" si="131"/>
        <v>0.96153846153846156</v>
      </c>
      <c r="J243" s="28">
        <v>282</v>
      </c>
      <c r="K243" s="28">
        <v>23</v>
      </c>
      <c r="L243" s="88">
        <f t="shared" si="132"/>
        <v>0.91843971631205679</v>
      </c>
      <c r="M243" s="7">
        <v>84.2</v>
      </c>
      <c r="N243" s="27">
        <v>18.100000000000001</v>
      </c>
      <c r="O243" s="32">
        <v>22146</v>
      </c>
      <c r="P243" s="85">
        <f t="shared" si="133"/>
        <v>0.17236655718310737</v>
      </c>
      <c r="Q243" s="6">
        <v>5049</v>
      </c>
      <c r="R243" s="6">
        <v>6234</v>
      </c>
      <c r="S243" s="6">
        <v>13403</v>
      </c>
      <c r="T243" s="6">
        <v>515</v>
      </c>
      <c r="U243" s="32">
        <v>4117</v>
      </c>
      <c r="V243" s="32">
        <v>849</v>
      </c>
      <c r="W243" s="32">
        <v>1589</v>
      </c>
      <c r="X243" s="75">
        <f t="shared" ref="X243:X253" si="138">SUM(Q243:W243)</f>
        <v>31756</v>
      </c>
      <c r="Y243" s="6">
        <v>2</v>
      </c>
      <c r="Z243" s="24">
        <v>8</v>
      </c>
      <c r="AA243" s="20">
        <v>8.1</v>
      </c>
      <c r="AB243" s="20">
        <v>7.8</v>
      </c>
      <c r="AC243" s="93">
        <v>2001</v>
      </c>
      <c r="AD243" s="93">
        <v>1743</v>
      </c>
      <c r="AE243" s="28">
        <v>31</v>
      </c>
      <c r="AF243" s="77">
        <v>2.5</v>
      </c>
      <c r="AG243" s="89">
        <f t="shared" si="134"/>
        <v>0.91935483870967738</v>
      </c>
      <c r="AH243" s="28">
        <v>4</v>
      </c>
      <c r="AI243" s="77">
        <v>1.4</v>
      </c>
      <c r="AJ243" s="89">
        <f t="shared" si="135"/>
        <v>0.65</v>
      </c>
      <c r="AK243" s="155">
        <f t="shared" si="136"/>
        <v>0.91779999999999995</v>
      </c>
      <c r="AL243" s="159">
        <f t="shared" ref="AL243:AL253" si="139">(C243*D243)/1000</f>
        <v>486.43400000000003</v>
      </c>
      <c r="AM243" s="162">
        <f t="shared" ref="AM243:AM253" si="140">(AL243)/$F$2</f>
        <v>0.64857866666666675</v>
      </c>
      <c r="AN243" s="150">
        <f t="shared" ref="AN243:AN253" si="141">(C243*G243)/1000</f>
        <v>596.57000000000005</v>
      </c>
      <c r="AO243" s="162">
        <f t="shared" ref="AO243:AO253" si="142">(AN243)/$F$3</f>
        <v>0.79542666666666673</v>
      </c>
      <c r="AP243" s="174">
        <f t="shared" si="137"/>
        <v>7954.2666666666673</v>
      </c>
    </row>
    <row r="244" spans="1:42">
      <c r="A244" s="49" t="s">
        <v>42</v>
      </c>
      <c r="B244" s="44">
        <v>143712</v>
      </c>
      <c r="C244" s="44">
        <v>4636</v>
      </c>
      <c r="D244" s="28">
        <v>101</v>
      </c>
      <c r="E244" s="28">
        <v>11</v>
      </c>
      <c r="F244" s="89">
        <f t="shared" si="130"/>
        <v>0.8910891089108911</v>
      </c>
      <c r="G244" s="28">
        <v>110</v>
      </c>
      <c r="H244" s="28">
        <v>5</v>
      </c>
      <c r="I244" s="89">
        <f t="shared" si="131"/>
        <v>0.95454545454545459</v>
      </c>
      <c r="J244" s="28">
        <v>232</v>
      </c>
      <c r="K244" s="28">
        <v>18</v>
      </c>
      <c r="L244" s="88">
        <f t="shared" si="132"/>
        <v>0.92241379310344829</v>
      </c>
      <c r="M244" s="7">
        <v>85.56</v>
      </c>
      <c r="N244" s="27">
        <v>16.5</v>
      </c>
      <c r="O244" s="32">
        <v>25101</v>
      </c>
      <c r="P244" s="85">
        <f t="shared" si="133"/>
        <v>0.1746618236472946</v>
      </c>
      <c r="Q244" s="6">
        <v>5734</v>
      </c>
      <c r="R244" s="6">
        <v>6408</v>
      </c>
      <c r="S244" s="6">
        <v>14597</v>
      </c>
      <c r="T244" s="6">
        <v>665</v>
      </c>
      <c r="U244" s="32">
        <v>4625</v>
      </c>
      <c r="V244" s="32">
        <v>899</v>
      </c>
      <c r="W244" s="32">
        <v>1745</v>
      </c>
      <c r="X244" s="75">
        <f t="shared" si="138"/>
        <v>34673</v>
      </c>
      <c r="Y244" s="6">
        <v>1</v>
      </c>
      <c r="Z244" s="24">
        <v>4</v>
      </c>
      <c r="AA244" s="20">
        <v>7.7</v>
      </c>
      <c r="AB244" s="20">
        <v>7.4</v>
      </c>
      <c r="AC244" s="93">
        <v>1951</v>
      </c>
      <c r="AD244" s="93">
        <v>1878</v>
      </c>
      <c r="AE244" s="28">
        <v>27</v>
      </c>
      <c r="AF244" s="77">
        <v>4.0999999999999996</v>
      </c>
      <c r="AG244" s="89">
        <f t="shared" si="134"/>
        <v>0.8481481481481481</v>
      </c>
      <c r="AH244" s="28">
        <v>3</v>
      </c>
      <c r="AI244" s="77">
        <v>0.9</v>
      </c>
      <c r="AJ244" s="89">
        <f t="shared" si="135"/>
        <v>0.70000000000000007</v>
      </c>
      <c r="AK244" s="155">
        <f t="shared" si="136"/>
        <v>0.92720000000000002</v>
      </c>
      <c r="AL244" s="159">
        <f t="shared" si="139"/>
        <v>468.23599999999999</v>
      </c>
      <c r="AM244" s="162">
        <f t="shared" si="140"/>
        <v>0.62431466666666668</v>
      </c>
      <c r="AN244" s="150">
        <f t="shared" si="141"/>
        <v>509.96</v>
      </c>
      <c r="AO244" s="162">
        <f t="shared" si="142"/>
        <v>0.67994666666666659</v>
      </c>
      <c r="AP244" s="174">
        <f t="shared" si="137"/>
        <v>6799.4666666666662</v>
      </c>
    </row>
    <row r="245" spans="1:42">
      <c r="A245" s="49" t="s">
        <v>43</v>
      </c>
      <c r="B245" s="44">
        <v>147619</v>
      </c>
      <c r="C245" s="44">
        <v>4921</v>
      </c>
      <c r="D245" s="28">
        <v>123</v>
      </c>
      <c r="E245" s="28">
        <v>8</v>
      </c>
      <c r="F245" s="89">
        <f t="shared" si="130"/>
        <v>0.93495934959349591</v>
      </c>
      <c r="G245" s="28">
        <v>130</v>
      </c>
      <c r="H245" s="28">
        <v>6</v>
      </c>
      <c r="I245" s="89">
        <f t="shared" si="131"/>
        <v>0.9538461538461539</v>
      </c>
      <c r="J245" s="28">
        <v>274</v>
      </c>
      <c r="K245" s="28">
        <v>19</v>
      </c>
      <c r="L245" s="88">
        <f t="shared" si="132"/>
        <v>0.93065693430656937</v>
      </c>
      <c r="M245" s="7">
        <v>40.82</v>
      </c>
      <c r="N245" s="27">
        <v>17.399999999999999</v>
      </c>
      <c r="O245" s="32">
        <v>27091</v>
      </c>
      <c r="P245" s="85">
        <f t="shared" si="133"/>
        <v>0.18351973661926987</v>
      </c>
      <c r="Q245" s="6">
        <v>6520</v>
      </c>
      <c r="R245" s="6">
        <v>6962</v>
      </c>
      <c r="S245" s="6">
        <v>15587</v>
      </c>
      <c r="T245" s="6">
        <v>646</v>
      </c>
      <c r="U245" s="32">
        <v>4481</v>
      </c>
      <c r="V245" s="32">
        <v>926</v>
      </c>
      <c r="W245" s="32">
        <v>1855</v>
      </c>
      <c r="X245" s="75">
        <f t="shared" si="138"/>
        <v>36977</v>
      </c>
      <c r="Y245" s="6">
        <v>2</v>
      </c>
      <c r="Z245" s="24">
        <v>8</v>
      </c>
      <c r="AA245" s="20">
        <v>7.3</v>
      </c>
      <c r="AB245" s="20">
        <v>7.5</v>
      </c>
      <c r="AC245" s="93">
        <v>1961</v>
      </c>
      <c r="AD245" s="93">
        <v>1687</v>
      </c>
      <c r="AE245" s="28">
        <v>32</v>
      </c>
      <c r="AF245" s="77">
        <v>1.8</v>
      </c>
      <c r="AG245" s="89">
        <f t="shared" si="134"/>
        <v>0.94374999999999998</v>
      </c>
      <c r="AH245" s="28">
        <v>3</v>
      </c>
      <c r="AI245" s="77">
        <v>1.2</v>
      </c>
      <c r="AJ245" s="89">
        <f t="shared" si="135"/>
        <v>0.6</v>
      </c>
      <c r="AK245" s="155">
        <f t="shared" si="136"/>
        <v>0.98419999999999996</v>
      </c>
      <c r="AL245" s="159">
        <f t="shared" si="139"/>
        <v>605.28300000000002</v>
      </c>
      <c r="AM245" s="162">
        <f t="shared" si="140"/>
        <v>0.80704399999999998</v>
      </c>
      <c r="AN245" s="150">
        <f t="shared" si="141"/>
        <v>639.73</v>
      </c>
      <c r="AO245" s="162">
        <f t="shared" si="142"/>
        <v>0.85297333333333336</v>
      </c>
      <c r="AP245" s="174">
        <f t="shared" si="137"/>
        <v>8529.7333333333336</v>
      </c>
    </row>
    <row r="246" spans="1:42">
      <c r="A246" s="49" t="s">
        <v>44</v>
      </c>
      <c r="B246" s="44">
        <v>179577</v>
      </c>
      <c r="C246" s="46">
        <v>5793</v>
      </c>
      <c r="D246" s="28">
        <v>155</v>
      </c>
      <c r="E246" s="28">
        <v>7</v>
      </c>
      <c r="F246" s="89">
        <f t="shared" si="130"/>
        <v>0.95483870967741935</v>
      </c>
      <c r="G246" s="28">
        <v>142</v>
      </c>
      <c r="H246" s="28">
        <v>6</v>
      </c>
      <c r="I246" s="89">
        <f t="shared" si="131"/>
        <v>0.95774647887323938</v>
      </c>
      <c r="J246" s="28">
        <v>317</v>
      </c>
      <c r="K246" s="28">
        <v>18</v>
      </c>
      <c r="L246" s="88">
        <f t="shared" si="132"/>
        <v>0.94321766561514198</v>
      </c>
      <c r="M246" s="7">
        <v>82.68</v>
      </c>
      <c r="N246" s="27">
        <v>19.100000000000001</v>
      </c>
      <c r="O246" s="32">
        <v>29607</v>
      </c>
      <c r="P246" s="85">
        <f t="shared" si="133"/>
        <v>0.16487077966554736</v>
      </c>
      <c r="Q246" s="6">
        <v>7800</v>
      </c>
      <c r="R246" s="6">
        <v>7139</v>
      </c>
      <c r="S246" s="6">
        <v>19842</v>
      </c>
      <c r="T246" s="6">
        <v>2065</v>
      </c>
      <c r="U246" s="32">
        <v>4701</v>
      </c>
      <c r="V246" s="32">
        <v>943</v>
      </c>
      <c r="W246" s="32">
        <v>2922</v>
      </c>
      <c r="X246" s="75">
        <f t="shared" si="138"/>
        <v>45412</v>
      </c>
      <c r="Y246" s="6">
        <v>1</v>
      </c>
      <c r="Z246" s="24">
        <v>4</v>
      </c>
      <c r="AA246" s="20">
        <v>7.5</v>
      </c>
      <c r="AB246" s="20">
        <v>7.5</v>
      </c>
      <c r="AC246" s="93">
        <v>1961</v>
      </c>
      <c r="AD246" s="93">
        <v>1687</v>
      </c>
      <c r="AE246" s="28">
        <v>36</v>
      </c>
      <c r="AF246" s="77">
        <v>1.9</v>
      </c>
      <c r="AG246" s="89">
        <f t="shared" si="134"/>
        <v>0.9472222222222223</v>
      </c>
      <c r="AH246" s="28">
        <v>5</v>
      </c>
      <c r="AI246" s="77">
        <v>1.1000000000000001</v>
      </c>
      <c r="AJ246" s="89">
        <f t="shared" si="135"/>
        <v>0.78</v>
      </c>
      <c r="AK246" s="155">
        <f t="shared" si="136"/>
        <v>1.1586000000000001</v>
      </c>
      <c r="AL246" s="159">
        <f t="shared" si="139"/>
        <v>897.91499999999996</v>
      </c>
      <c r="AM246" s="162">
        <f t="shared" si="140"/>
        <v>1.19722</v>
      </c>
      <c r="AN246" s="150">
        <f t="shared" si="141"/>
        <v>822.60599999999999</v>
      </c>
      <c r="AO246" s="162">
        <f t="shared" si="142"/>
        <v>1.096808</v>
      </c>
      <c r="AP246" s="174">
        <f t="shared" si="137"/>
        <v>10968.08</v>
      </c>
    </row>
    <row r="247" spans="1:42">
      <c r="A247" s="49" t="s">
        <v>45</v>
      </c>
      <c r="B247" s="44">
        <v>175158</v>
      </c>
      <c r="C247" s="46">
        <v>5839</v>
      </c>
      <c r="D247" s="28">
        <v>164</v>
      </c>
      <c r="E247" s="28">
        <v>6</v>
      </c>
      <c r="F247" s="89">
        <f t="shared" si="130"/>
        <v>0.96341463414634143</v>
      </c>
      <c r="G247" s="28">
        <v>139</v>
      </c>
      <c r="H247" s="28">
        <v>5</v>
      </c>
      <c r="I247" s="89">
        <f t="shared" si="131"/>
        <v>0.96402877697841727</v>
      </c>
      <c r="J247" s="28">
        <v>315</v>
      </c>
      <c r="K247" s="28">
        <v>13</v>
      </c>
      <c r="L247" s="88">
        <f t="shared" si="132"/>
        <v>0.95873015873015877</v>
      </c>
      <c r="M247" s="7">
        <v>81</v>
      </c>
      <c r="N247" s="27">
        <v>19.600000000000001</v>
      </c>
      <c r="O247" s="32">
        <v>27851</v>
      </c>
      <c r="P247" s="85">
        <f t="shared" si="133"/>
        <v>0.15900501261717992</v>
      </c>
      <c r="Q247" s="6">
        <v>7811</v>
      </c>
      <c r="R247" s="6">
        <v>6941</v>
      </c>
      <c r="S247" s="6">
        <v>18828</v>
      </c>
      <c r="T247" s="6">
        <v>1446</v>
      </c>
      <c r="U247" s="32">
        <v>4597</v>
      </c>
      <c r="V247" s="32">
        <v>976</v>
      </c>
      <c r="W247" s="32">
        <v>2922</v>
      </c>
      <c r="X247" s="75">
        <f t="shared" si="138"/>
        <v>43521</v>
      </c>
      <c r="Y247" s="6">
        <v>1</v>
      </c>
      <c r="Z247" s="24">
        <v>4</v>
      </c>
      <c r="AA247" s="20">
        <v>7.5</v>
      </c>
      <c r="AB247" s="20">
        <v>7.6</v>
      </c>
      <c r="AC247" s="93">
        <v>1961</v>
      </c>
      <c r="AD247" s="93">
        <v>1604</v>
      </c>
      <c r="AE247" s="28">
        <v>33</v>
      </c>
      <c r="AF247" s="77">
        <v>1.4</v>
      </c>
      <c r="AG247" s="89">
        <f t="shared" si="134"/>
        <v>0.95757575757575764</v>
      </c>
      <c r="AH247" s="28">
        <v>6</v>
      </c>
      <c r="AI247" s="77">
        <v>1.4</v>
      </c>
      <c r="AJ247" s="89">
        <f t="shared" si="135"/>
        <v>0.76666666666666661</v>
      </c>
      <c r="AK247" s="155">
        <f t="shared" si="136"/>
        <v>1.1677999999999999</v>
      </c>
      <c r="AL247" s="159">
        <f t="shared" si="139"/>
        <v>957.596</v>
      </c>
      <c r="AM247" s="162">
        <f t="shared" si="140"/>
        <v>1.2767946666666667</v>
      </c>
      <c r="AN247" s="150">
        <f t="shared" si="141"/>
        <v>811.62099999999998</v>
      </c>
      <c r="AO247" s="162">
        <f t="shared" si="142"/>
        <v>1.0821613333333333</v>
      </c>
      <c r="AP247" s="174">
        <f t="shared" si="137"/>
        <v>10821.613333333333</v>
      </c>
    </row>
    <row r="248" spans="1:42">
      <c r="A248" s="49" t="s">
        <v>48</v>
      </c>
      <c r="B248" s="44">
        <v>164111</v>
      </c>
      <c r="C248" s="46">
        <v>5294</v>
      </c>
      <c r="D248" s="28">
        <v>152</v>
      </c>
      <c r="E248" s="28">
        <v>7</v>
      </c>
      <c r="F248" s="89">
        <f t="shared" si="130"/>
        <v>0.95394736842105265</v>
      </c>
      <c r="G248" s="28">
        <v>143</v>
      </c>
      <c r="H248" s="28">
        <v>6</v>
      </c>
      <c r="I248" s="89">
        <f t="shared" si="131"/>
        <v>0.95804195804195802</v>
      </c>
      <c r="J248" s="28">
        <v>301</v>
      </c>
      <c r="K248" s="28">
        <v>15</v>
      </c>
      <c r="L248" s="88">
        <f t="shared" si="132"/>
        <v>0.95016611295681064</v>
      </c>
      <c r="M248" s="7">
        <v>37.14</v>
      </c>
      <c r="N248" s="27">
        <v>18.7</v>
      </c>
      <c r="O248" s="32">
        <v>27329</v>
      </c>
      <c r="P248" s="7">
        <f t="shared" si="133"/>
        <v>0.16652753319399674</v>
      </c>
      <c r="Q248" s="6">
        <v>7476</v>
      </c>
      <c r="R248" s="6">
        <v>6717</v>
      </c>
      <c r="S248" s="6">
        <v>17309</v>
      </c>
      <c r="T248" s="6">
        <v>1831</v>
      </c>
      <c r="U248" s="32">
        <v>4376</v>
      </c>
      <c r="V248" s="32">
        <v>945</v>
      </c>
      <c r="W248" s="32">
        <v>3083</v>
      </c>
      <c r="X248" s="75">
        <f t="shared" si="138"/>
        <v>41737</v>
      </c>
      <c r="Y248" s="6">
        <v>0</v>
      </c>
      <c r="Z248" s="24">
        <v>0</v>
      </c>
      <c r="AA248" s="20">
        <v>7.4</v>
      </c>
      <c r="AB248" s="20">
        <v>7.6</v>
      </c>
      <c r="AC248" s="93">
        <v>1923</v>
      </c>
      <c r="AD248" s="93">
        <v>1567</v>
      </c>
      <c r="AE248" s="28">
        <v>40</v>
      </c>
      <c r="AF248" s="77">
        <v>2.1</v>
      </c>
      <c r="AG248" s="89">
        <f t="shared" si="134"/>
        <v>0.94750000000000001</v>
      </c>
      <c r="AH248" s="28">
        <v>5</v>
      </c>
      <c r="AI248" s="77">
        <v>1.7</v>
      </c>
      <c r="AJ248" s="89">
        <f t="shared" si="135"/>
        <v>0.65999999999999992</v>
      </c>
      <c r="AK248" s="155">
        <f t="shared" si="136"/>
        <v>1.0588</v>
      </c>
      <c r="AL248" s="159">
        <f t="shared" si="139"/>
        <v>804.68799999999999</v>
      </c>
      <c r="AM248" s="162">
        <f t="shared" si="140"/>
        <v>1.0729173333333333</v>
      </c>
      <c r="AN248" s="150">
        <f t="shared" si="141"/>
        <v>757.04200000000003</v>
      </c>
      <c r="AO248" s="162">
        <f t="shared" si="142"/>
        <v>1.0093893333333335</v>
      </c>
      <c r="AP248" s="174">
        <f t="shared" si="137"/>
        <v>10093.893333333333</v>
      </c>
    </row>
    <row r="249" spans="1:42">
      <c r="A249" s="49" t="s">
        <v>51</v>
      </c>
      <c r="B249" s="44">
        <v>154178</v>
      </c>
      <c r="C249" s="46">
        <v>4973</v>
      </c>
      <c r="D249" s="28">
        <v>156</v>
      </c>
      <c r="E249" s="28">
        <v>5</v>
      </c>
      <c r="F249" s="89">
        <f t="shared" si="130"/>
        <v>0.96794871794871795</v>
      </c>
      <c r="G249" s="28">
        <v>171</v>
      </c>
      <c r="H249" s="28">
        <v>5</v>
      </c>
      <c r="I249" s="89">
        <f t="shared" si="131"/>
        <v>0.9707602339181286</v>
      </c>
      <c r="J249" s="28">
        <v>366</v>
      </c>
      <c r="K249" s="28">
        <v>15</v>
      </c>
      <c r="L249" s="88">
        <f t="shared" si="132"/>
        <v>0.95901639344262291</v>
      </c>
      <c r="M249" s="7">
        <v>83.26</v>
      </c>
      <c r="N249" s="27">
        <v>18.2</v>
      </c>
      <c r="O249" s="32">
        <v>28683</v>
      </c>
      <c r="P249" s="7">
        <f t="shared" si="133"/>
        <v>0.18603821556901762</v>
      </c>
      <c r="Q249" s="6">
        <v>7907</v>
      </c>
      <c r="R249" s="6">
        <v>6654</v>
      </c>
      <c r="S249" s="6">
        <v>16759</v>
      </c>
      <c r="T249" s="6">
        <v>673</v>
      </c>
      <c r="U249" s="32">
        <v>5773</v>
      </c>
      <c r="V249" s="32">
        <v>928</v>
      </c>
      <c r="W249" s="32">
        <v>2835</v>
      </c>
      <c r="X249" s="75">
        <f t="shared" si="138"/>
        <v>41529</v>
      </c>
      <c r="Y249" s="6">
        <v>0</v>
      </c>
      <c r="Z249" s="24">
        <v>0</v>
      </c>
      <c r="AA249" s="20">
        <v>7.4</v>
      </c>
      <c r="AB249" s="20">
        <v>7.6</v>
      </c>
      <c r="AC249" s="93">
        <v>1912</v>
      </c>
      <c r="AD249" s="93">
        <v>1638</v>
      </c>
      <c r="AE249" s="28">
        <v>32</v>
      </c>
      <c r="AF249" s="77">
        <v>2.7</v>
      </c>
      <c r="AG249" s="89">
        <f t="shared" si="134"/>
        <v>0.91562500000000002</v>
      </c>
      <c r="AH249" s="28">
        <v>5</v>
      </c>
      <c r="AI249" s="77">
        <v>1.9</v>
      </c>
      <c r="AJ249" s="89">
        <f t="shared" si="135"/>
        <v>0.62</v>
      </c>
      <c r="AK249" s="155">
        <f t="shared" si="136"/>
        <v>0.99460000000000004</v>
      </c>
      <c r="AL249" s="159">
        <f t="shared" si="139"/>
        <v>775.78800000000001</v>
      </c>
      <c r="AM249" s="162">
        <f t="shared" si="140"/>
        <v>1.034384</v>
      </c>
      <c r="AN249" s="150">
        <f t="shared" si="141"/>
        <v>850.38300000000004</v>
      </c>
      <c r="AO249" s="162">
        <f t="shared" si="142"/>
        <v>1.1338440000000001</v>
      </c>
      <c r="AP249" s="174">
        <f t="shared" si="137"/>
        <v>11338.44</v>
      </c>
    </row>
    <row r="250" spans="1:42">
      <c r="A250" s="49" t="s">
        <v>53</v>
      </c>
      <c r="B250" s="44">
        <v>143063</v>
      </c>
      <c r="C250" s="46">
        <v>4769</v>
      </c>
      <c r="D250" s="28">
        <v>169</v>
      </c>
      <c r="E250" s="28">
        <v>6</v>
      </c>
      <c r="F250" s="89">
        <f t="shared" si="130"/>
        <v>0.96449704142011838</v>
      </c>
      <c r="G250" s="28">
        <v>148</v>
      </c>
      <c r="H250" s="28">
        <v>5</v>
      </c>
      <c r="I250" s="89">
        <f t="shared" si="131"/>
        <v>0.96621621621621623</v>
      </c>
      <c r="J250" s="28">
        <v>363</v>
      </c>
      <c r="K250" s="28">
        <v>14</v>
      </c>
      <c r="L250" s="88">
        <f t="shared" si="132"/>
        <v>0.9614325068870524</v>
      </c>
      <c r="M250" s="7">
        <v>62.86</v>
      </c>
      <c r="N250" s="27">
        <v>16.7</v>
      </c>
      <c r="O250" s="32">
        <v>23926</v>
      </c>
      <c r="P250" s="7">
        <f t="shared" si="133"/>
        <v>0.16724100571077077</v>
      </c>
      <c r="Q250" s="6">
        <v>8004</v>
      </c>
      <c r="R250" s="6">
        <v>6081</v>
      </c>
      <c r="S250" s="6">
        <v>15925</v>
      </c>
      <c r="T250" s="6">
        <v>791</v>
      </c>
      <c r="U250" s="32">
        <v>3857</v>
      </c>
      <c r="V250" s="32">
        <v>930</v>
      </c>
      <c r="W250" s="32">
        <v>2420</v>
      </c>
      <c r="X250" s="75">
        <f t="shared" si="138"/>
        <v>38008</v>
      </c>
      <c r="Y250" s="6">
        <v>0</v>
      </c>
      <c r="Z250" s="24">
        <v>0</v>
      </c>
      <c r="AA250" s="20">
        <v>7.5</v>
      </c>
      <c r="AB250" s="20">
        <v>7.8</v>
      </c>
      <c r="AC250" s="93">
        <v>1832</v>
      </c>
      <c r="AD250" s="93">
        <v>1557</v>
      </c>
      <c r="AE250" s="28">
        <v>38</v>
      </c>
      <c r="AF250" s="77">
        <v>1.3</v>
      </c>
      <c r="AG250" s="89">
        <f t="shared" si="134"/>
        <v>0.96578947368421064</v>
      </c>
      <c r="AH250" s="28">
        <v>6</v>
      </c>
      <c r="AI250" s="77">
        <v>1.5</v>
      </c>
      <c r="AJ250" s="89">
        <f t="shared" si="135"/>
        <v>0.75</v>
      </c>
      <c r="AK250" s="155">
        <f t="shared" si="136"/>
        <v>0.95379999999999998</v>
      </c>
      <c r="AL250" s="159">
        <f t="shared" si="139"/>
        <v>805.96100000000001</v>
      </c>
      <c r="AM250" s="162">
        <f t="shared" si="140"/>
        <v>1.0746146666666667</v>
      </c>
      <c r="AN250" s="150">
        <f t="shared" si="141"/>
        <v>705.81200000000001</v>
      </c>
      <c r="AO250" s="162">
        <f t="shared" si="142"/>
        <v>0.94108266666666673</v>
      </c>
      <c r="AP250" s="174">
        <f t="shared" si="137"/>
        <v>9410.8266666666677</v>
      </c>
    </row>
    <row r="251" spans="1:42">
      <c r="A251" s="49" t="s">
        <v>55</v>
      </c>
      <c r="B251" s="44">
        <v>171574</v>
      </c>
      <c r="C251" s="46">
        <v>5535</v>
      </c>
      <c r="D251" s="28">
        <v>105</v>
      </c>
      <c r="E251" s="28">
        <v>6</v>
      </c>
      <c r="F251" s="89">
        <f t="shared" si="130"/>
        <v>0.94285714285714284</v>
      </c>
      <c r="G251" s="28">
        <v>75</v>
      </c>
      <c r="H251" s="28">
        <v>4</v>
      </c>
      <c r="I251" s="89">
        <f t="shared" si="131"/>
        <v>0.94666666666666666</v>
      </c>
      <c r="J251" s="28">
        <v>198</v>
      </c>
      <c r="K251" s="28">
        <v>13</v>
      </c>
      <c r="L251" s="88">
        <f t="shared" si="132"/>
        <v>0.93434343434343436</v>
      </c>
      <c r="M251" s="7">
        <v>35.56</v>
      </c>
      <c r="N251" s="27">
        <v>18.600000000000001</v>
      </c>
      <c r="O251" s="32">
        <v>23659</v>
      </c>
      <c r="P251" s="7">
        <f t="shared" si="133"/>
        <v>0.1378938533810484</v>
      </c>
      <c r="Q251" s="6">
        <v>8829</v>
      </c>
      <c r="R251" s="6">
        <v>8719</v>
      </c>
      <c r="S251" s="6">
        <v>19578</v>
      </c>
      <c r="T251" s="6">
        <v>1296</v>
      </c>
      <c r="U251" s="32">
        <v>5525</v>
      </c>
      <c r="V251" s="32">
        <v>1537</v>
      </c>
      <c r="W251" s="32">
        <v>3453</v>
      </c>
      <c r="X251" s="75">
        <f t="shared" si="138"/>
        <v>48937</v>
      </c>
      <c r="Y251" s="6">
        <v>0</v>
      </c>
      <c r="Z251" s="24">
        <v>0</v>
      </c>
      <c r="AA251" s="20">
        <v>7.9</v>
      </c>
      <c r="AB251" s="20">
        <v>7.7</v>
      </c>
      <c r="AC251" s="93">
        <v>1886</v>
      </c>
      <c r="AD251" s="93">
        <v>1690</v>
      </c>
      <c r="AE251" s="28">
        <v>22</v>
      </c>
      <c r="AF251" s="77">
        <v>1.8</v>
      </c>
      <c r="AG251" s="89">
        <f t="shared" si="134"/>
        <v>0.9181818181818181</v>
      </c>
      <c r="AH251" s="28">
        <v>3</v>
      </c>
      <c r="AI251" s="77">
        <v>1.2</v>
      </c>
      <c r="AJ251" s="89">
        <f t="shared" si="135"/>
        <v>0.6</v>
      </c>
      <c r="AK251" s="155">
        <f t="shared" si="136"/>
        <v>1.107</v>
      </c>
      <c r="AL251" s="159">
        <f t="shared" si="139"/>
        <v>581.17499999999995</v>
      </c>
      <c r="AM251" s="162">
        <f t="shared" si="140"/>
        <v>0.77489999999999992</v>
      </c>
      <c r="AN251" s="150">
        <f t="shared" si="141"/>
        <v>415.125</v>
      </c>
      <c r="AO251" s="162">
        <f t="shared" si="142"/>
        <v>0.55349999999999999</v>
      </c>
      <c r="AP251" s="174">
        <f t="shared" si="137"/>
        <v>5535</v>
      </c>
    </row>
    <row r="252" spans="1:42" ht="13.5" thickBot="1">
      <c r="A252" s="49" t="s">
        <v>56</v>
      </c>
      <c r="B252" s="44">
        <v>174737</v>
      </c>
      <c r="C252" s="46">
        <v>5825</v>
      </c>
      <c r="D252" s="28">
        <v>142</v>
      </c>
      <c r="E252" s="28">
        <v>5</v>
      </c>
      <c r="F252" s="135">
        <f t="shared" si="130"/>
        <v>0.96478873239436624</v>
      </c>
      <c r="G252" s="37">
        <v>79</v>
      </c>
      <c r="H252" s="37">
        <v>4</v>
      </c>
      <c r="I252" s="135">
        <f t="shared" si="131"/>
        <v>0.94936708860759489</v>
      </c>
      <c r="J252" s="37">
        <v>196</v>
      </c>
      <c r="K252" s="37">
        <v>13</v>
      </c>
      <c r="L252" s="88">
        <f t="shared" si="132"/>
        <v>0.93367346938775508</v>
      </c>
      <c r="M252" s="7">
        <v>106.46</v>
      </c>
      <c r="N252" s="27">
        <v>19.2</v>
      </c>
      <c r="O252" s="32">
        <v>22504</v>
      </c>
      <c r="P252" s="7">
        <f t="shared" si="133"/>
        <v>0.12878783543267883</v>
      </c>
      <c r="Q252" s="6">
        <v>9103</v>
      </c>
      <c r="R252" s="6">
        <v>8605</v>
      </c>
      <c r="S252" s="6">
        <v>20824</v>
      </c>
      <c r="T252" s="6">
        <v>1899</v>
      </c>
      <c r="U252" s="32">
        <v>4948</v>
      </c>
      <c r="V252" s="32">
        <v>1032</v>
      </c>
      <c r="W252" s="32">
        <v>2708</v>
      </c>
      <c r="X252" s="75">
        <f t="shared" si="138"/>
        <v>49119</v>
      </c>
      <c r="Y252" s="6">
        <v>1</v>
      </c>
      <c r="Z252" s="24">
        <v>4</v>
      </c>
      <c r="AA252" s="20">
        <v>7.6</v>
      </c>
      <c r="AB252" s="20">
        <v>7.5</v>
      </c>
      <c r="AC252" s="93">
        <v>1890</v>
      </c>
      <c r="AD252" s="93">
        <v>1845</v>
      </c>
      <c r="AE252" s="28">
        <v>23</v>
      </c>
      <c r="AF252" s="77">
        <v>2.2000000000000002</v>
      </c>
      <c r="AG252" s="89">
        <f t="shared" si="134"/>
        <v>0.90434782608695652</v>
      </c>
      <c r="AH252" s="28">
        <v>4</v>
      </c>
      <c r="AI252" s="77">
        <v>1.1000000000000001</v>
      </c>
      <c r="AJ252" s="89">
        <f t="shared" si="135"/>
        <v>0.72499999999999998</v>
      </c>
      <c r="AK252" s="155">
        <f t="shared" si="136"/>
        <v>1.165</v>
      </c>
      <c r="AL252" s="159">
        <f t="shared" si="139"/>
        <v>827.15</v>
      </c>
      <c r="AM252" s="162">
        <f t="shared" si="140"/>
        <v>1.1028666666666667</v>
      </c>
      <c r="AN252" s="150">
        <f t="shared" si="141"/>
        <v>460.17500000000001</v>
      </c>
      <c r="AO252" s="162">
        <f t="shared" si="142"/>
        <v>0.6135666666666667</v>
      </c>
      <c r="AP252" s="174">
        <f t="shared" si="137"/>
        <v>6135.666666666667</v>
      </c>
    </row>
    <row r="253" spans="1:42" ht="14.25" thickTop="1" thickBot="1">
      <c r="A253" s="49" t="s">
        <v>59</v>
      </c>
      <c r="B253" s="45">
        <v>153620</v>
      </c>
      <c r="C253" s="47">
        <v>4955</v>
      </c>
      <c r="D253" s="37">
        <v>109</v>
      </c>
      <c r="E253" s="37">
        <v>4</v>
      </c>
      <c r="F253" s="132">
        <f t="shared" si="130"/>
        <v>0.96330275229357798</v>
      </c>
      <c r="G253" s="133">
        <v>90</v>
      </c>
      <c r="H253" s="134">
        <v>4</v>
      </c>
      <c r="I253" s="132">
        <f t="shared" si="131"/>
        <v>0.9555555555555556</v>
      </c>
      <c r="J253" s="133">
        <v>200</v>
      </c>
      <c r="K253" s="134">
        <v>19</v>
      </c>
      <c r="L253" s="88">
        <f t="shared" si="132"/>
        <v>0.90500000000000003</v>
      </c>
      <c r="M253" s="67">
        <v>67.8</v>
      </c>
      <c r="N253" s="68">
        <v>17.100000000000001</v>
      </c>
      <c r="O253" s="33">
        <v>22930</v>
      </c>
      <c r="P253" s="7">
        <f t="shared" si="133"/>
        <v>0.14926441869548235</v>
      </c>
      <c r="Q253" s="6">
        <v>6804</v>
      </c>
      <c r="R253" s="6">
        <v>6944</v>
      </c>
      <c r="S253" s="6">
        <v>16307</v>
      </c>
      <c r="T253" s="6">
        <v>1053</v>
      </c>
      <c r="U253" s="33">
        <v>3932</v>
      </c>
      <c r="V253" s="33">
        <v>908</v>
      </c>
      <c r="W253" s="33">
        <v>2471</v>
      </c>
      <c r="X253" s="75">
        <f t="shared" si="138"/>
        <v>38419</v>
      </c>
      <c r="Y253" s="6">
        <v>0</v>
      </c>
      <c r="Z253" s="25">
        <v>0</v>
      </c>
      <c r="AA253" s="20">
        <v>7.8</v>
      </c>
      <c r="AB253" s="20">
        <v>7.7</v>
      </c>
      <c r="AC253" s="93">
        <v>2581</v>
      </c>
      <c r="AD253" s="93">
        <v>2272</v>
      </c>
      <c r="AE253" s="37">
        <v>29</v>
      </c>
      <c r="AF253" s="78">
        <v>3.8</v>
      </c>
      <c r="AG253" s="89">
        <f t="shared" si="134"/>
        <v>0.86896551724137927</v>
      </c>
      <c r="AH253" s="37">
        <v>3</v>
      </c>
      <c r="AI253" s="78">
        <v>1.2</v>
      </c>
      <c r="AJ253" s="89">
        <f t="shared" si="135"/>
        <v>0.6</v>
      </c>
      <c r="AK253" s="155">
        <f t="shared" si="136"/>
        <v>0.99099999999999999</v>
      </c>
      <c r="AL253" s="159">
        <f t="shared" si="139"/>
        <v>540.09500000000003</v>
      </c>
      <c r="AM253" s="162">
        <f t="shared" si="140"/>
        <v>0.72012666666666669</v>
      </c>
      <c r="AN253" s="150">
        <f t="shared" si="141"/>
        <v>445.95</v>
      </c>
      <c r="AO253" s="162">
        <f t="shared" si="142"/>
        <v>0.59460000000000002</v>
      </c>
      <c r="AP253" s="174">
        <f t="shared" si="137"/>
        <v>5946</v>
      </c>
    </row>
    <row r="254" spans="1:42" ht="13.5" thickTop="1">
      <c r="A254" s="61" t="s">
        <v>136</v>
      </c>
      <c r="B254" s="62">
        <f>SUM(B242:B253)</f>
        <v>1875979</v>
      </c>
      <c r="C254" s="62">
        <f>SUM(C242:C253)</f>
        <v>61650</v>
      </c>
      <c r="D254" s="62"/>
      <c r="E254" s="62"/>
      <c r="F254" s="62"/>
      <c r="G254" s="62"/>
      <c r="H254" s="62"/>
      <c r="I254" s="62"/>
      <c r="J254" s="62"/>
      <c r="K254" s="62"/>
      <c r="L254" s="62"/>
      <c r="M254" s="62">
        <f>SUM(M242:M253)</f>
        <v>855.66000000000008</v>
      </c>
      <c r="N254" s="62"/>
      <c r="O254" s="62">
        <f>SUM(O242:O253)</f>
        <v>304893</v>
      </c>
      <c r="P254" s="62"/>
      <c r="Q254" s="62">
        <f t="shared" ref="Q254:Z254" si="143">SUM(Q242:Q253)</f>
        <v>86563</v>
      </c>
      <c r="R254" s="62">
        <f t="shared" si="143"/>
        <v>83859</v>
      </c>
      <c r="S254" s="62">
        <f t="shared" si="143"/>
        <v>202799</v>
      </c>
      <c r="T254" s="62">
        <f t="shared" si="143"/>
        <v>13464</v>
      </c>
      <c r="U254" s="62">
        <f t="shared" si="143"/>
        <v>55351</v>
      </c>
      <c r="V254" s="62">
        <f t="shared" si="143"/>
        <v>11704</v>
      </c>
      <c r="W254" s="62">
        <f t="shared" si="143"/>
        <v>29281</v>
      </c>
      <c r="X254" s="62">
        <f t="shared" si="143"/>
        <v>483021</v>
      </c>
      <c r="Y254" s="62">
        <f t="shared" si="143"/>
        <v>9</v>
      </c>
      <c r="Z254" s="62">
        <f t="shared" si="143"/>
        <v>36</v>
      </c>
      <c r="AA254" s="62"/>
      <c r="AB254" s="62"/>
      <c r="AC254" s="62"/>
      <c r="AD254" s="62"/>
      <c r="AE254" s="62"/>
      <c r="AF254" s="79"/>
      <c r="AG254" s="62"/>
      <c r="AH254" s="62"/>
      <c r="AI254" s="81"/>
      <c r="AJ254" s="62"/>
      <c r="AK254" s="156"/>
      <c r="AL254" s="146"/>
      <c r="AM254" s="147"/>
      <c r="AN254" s="151"/>
      <c r="AO254" s="147"/>
      <c r="AP254" s="144"/>
    </row>
    <row r="255" spans="1:42" ht="13.5" thickBot="1">
      <c r="A255" s="60" t="s">
        <v>137</v>
      </c>
      <c r="B255" s="8">
        <f t="shared" ref="B255:K255" si="144">SUM(AVERAGE(B242:B253))</f>
        <v>156331.58333333334</v>
      </c>
      <c r="C255" s="8">
        <f t="shared" si="144"/>
        <v>5137.5</v>
      </c>
      <c r="D255" s="8">
        <f t="shared" si="144"/>
        <v>132.66666666666666</v>
      </c>
      <c r="E255" s="8">
        <f t="shared" si="144"/>
        <v>6.75</v>
      </c>
      <c r="F255" s="90">
        <f>SUM(AVERAGE(F242:F253))</f>
        <v>0.9460917944707834</v>
      </c>
      <c r="G255" s="8">
        <f>SUM(AVERAGE(G242:G253))</f>
        <v>123.5</v>
      </c>
      <c r="H255" s="8">
        <f>SUM(AVERAGE(H242:H253))</f>
        <v>4.916666666666667</v>
      </c>
      <c r="I255" s="90">
        <f>SUM(AVERAGE(I242:I253))</f>
        <v>0.95885942039898742</v>
      </c>
      <c r="J255" s="8">
        <f t="shared" si="144"/>
        <v>278.33333333333331</v>
      </c>
      <c r="K255" s="8">
        <f t="shared" si="144"/>
        <v>16.25</v>
      </c>
      <c r="L255" s="90">
        <f>SUM(AVERAGE(L242:L253))</f>
        <v>0.93886787578411457</v>
      </c>
      <c r="M255" s="8">
        <f t="shared" ref="M255:U255" si="145">SUM(AVERAGE(M242:M253))</f>
        <v>71.305000000000007</v>
      </c>
      <c r="N255" s="8">
        <f t="shared" si="145"/>
        <v>18.049999999999997</v>
      </c>
      <c r="O255" s="8">
        <f t="shared" si="145"/>
        <v>25407.75</v>
      </c>
      <c r="P255" s="48">
        <f t="shared" si="145"/>
        <v>0.16349127006353345</v>
      </c>
      <c r="Q255" s="8">
        <f t="shared" si="145"/>
        <v>7213.583333333333</v>
      </c>
      <c r="R255" s="8">
        <f t="shared" si="145"/>
        <v>6988.25</v>
      </c>
      <c r="S255" s="8">
        <f t="shared" si="145"/>
        <v>16899.916666666668</v>
      </c>
      <c r="T255" s="8">
        <f t="shared" si="145"/>
        <v>1122</v>
      </c>
      <c r="U255" s="8">
        <f t="shared" si="145"/>
        <v>4612.583333333333</v>
      </c>
      <c r="V255" s="8">
        <f>SUM(AVERAGE(V242:V253))</f>
        <v>975.33333333333337</v>
      </c>
      <c r="W255" s="8">
        <f>SUM(AVERAGE(W242:W253))</f>
        <v>2440.0833333333335</v>
      </c>
      <c r="X255" s="8">
        <f>SUM(AVERAGE(X242:X253))</f>
        <v>40251.75</v>
      </c>
      <c r="Y255" s="8"/>
      <c r="Z255" s="84"/>
      <c r="AA255" s="21">
        <f t="shared" ref="AA255:AJ255" si="146">SUM(AVERAGE(AA242:AA253))</f>
        <v>7.6416666666666666</v>
      </c>
      <c r="AB255" s="21">
        <f t="shared" si="146"/>
        <v>7.6250000000000009</v>
      </c>
      <c r="AC255" s="21">
        <f t="shared" si="146"/>
        <v>1990.5</v>
      </c>
      <c r="AD255" s="21">
        <f t="shared" si="146"/>
        <v>1752.3333333333333</v>
      </c>
      <c r="AE255" s="21">
        <f t="shared" si="146"/>
        <v>31.083333333333332</v>
      </c>
      <c r="AF255" s="21">
        <f t="shared" si="146"/>
        <v>2.2833333333333337</v>
      </c>
      <c r="AG255" s="90">
        <f t="shared" si="146"/>
        <v>0.92303838348751421</v>
      </c>
      <c r="AH255" s="21">
        <f t="shared" si="146"/>
        <v>4.166666666666667</v>
      </c>
      <c r="AI255" s="21">
        <f t="shared" si="146"/>
        <v>1.3416666666666666</v>
      </c>
      <c r="AJ255" s="90">
        <f t="shared" si="146"/>
        <v>0.66263888888888889</v>
      </c>
      <c r="AK255" s="157">
        <f>C255/$H$2</f>
        <v>1.0275000000000001</v>
      </c>
      <c r="AL255" s="160">
        <f t="shared" ref="AL255" si="147">(C255*D255)/1000</f>
        <v>681.57500000000005</v>
      </c>
      <c r="AM255" s="163">
        <f t="shared" ref="AM255" si="148">(AL255)/$F$2</f>
        <v>0.90876666666666672</v>
      </c>
      <c r="AN255" s="152">
        <f t="shared" ref="AN255" si="149">(C255*G255)/1000</f>
        <v>634.48125000000005</v>
      </c>
      <c r="AO255" s="163">
        <f t="shared" ref="AO255" si="150">(AN255)/$F$3</f>
        <v>0.84597500000000003</v>
      </c>
      <c r="AP255" s="178">
        <f>AVERAGE(AP242:AP253)</f>
        <v>8422.3322222222232</v>
      </c>
    </row>
    <row r="256" spans="1:42" ht="13.5" thickTop="1"/>
    <row r="257" spans="1:42" ht="13.5" thickBot="1"/>
    <row r="258" spans="1:42">
      <c r="A258" s="120" t="s">
        <v>10</v>
      </c>
      <c r="B258" s="121" t="s">
        <v>5</v>
      </c>
      <c r="C258" s="121" t="s">
        <v>5</v>
      </c>
      <c r="D258" s="121" t="s">
        <v>11</v>
      </c>
      <c r="E258" s="121" t="s">
        <v>12</v>
      </c>
      <c r="F258" s="121" t="s">
        <v>3</v>
      </c>
      <c r="G258" s="121" t="s">
        <v>13</v>
      </c>
      <c r="H258" s="121" t="s">
        <v>14</v>
      </c>
      <c r="I258" s="121" t="s">
        <v>15</v>
      </c>
      <c r="J258" s="121" t="s">
        <v>16</v>
      </c>
      <c r="K258" s="121" t="s">
        <v>17</v>
      </c>
      <c r="L258" s="121" t="s">
        <v>9</v>
      </c>
      <c r="M258" s="121" t="s">
        <v>18</v>
      </c>
      <c r="N258" s="122" t="s">
        <v>19</v>
      </c>
      <c r="O258" s="122" t="s">
        <v>131</v>
      </c>
      <c r="P258" s="122" t="s">
        <v>21</v>
      </c>
      <c r="Q258" s="122" t="s">
        <v>81</v>
      </c>
      <c r="R258" s="122" t="s">
        <v>82</v>
      </c>
      <c r="S258" s="122" t="s">
        <v>83</v>
      </c>
      <c r="T258" s="122" t="s">
        <v>84</v>
      </c>
      <c r="U258" s="122" t="s">
        <v>85</v>
      </c>
      <c r="V258" s="122" t="s">
        <v>114</v>
      </c>
      <c r="W258" s="122" t="s">
        <v>86</v>
      </c>
      <c r="X258" s="123" t="s">
        <v>87</v>
      </c>
      <c r="Y258" s="124" t="s">
        <v>22</v>
      </c>
      <c r="Z258" s="125"/>
      <c r="AA258" s="121" t="s">
        <v>23</v>
      </c>
      <c r="AB258" s="121" t="s">
        <v>24</v>
      </c>
      <c r="AC258" s="121" t="s">
        <v>25</v>
      </c>
      <c r="AD258" s="121" t="s">
        <v>26</v>
      </c>
      <c r="AE258" s="121" t="s">
        <v>88</v>
      </c>
      <c r="AF258" s="121" t="s">
        <v>89</v>
      </c>
      <c r="AG258" s="121" t="s">
        <v>90</v>
      </c>
      <c r="AH258" s="121" t="s">
        <v>91</v>
      </c>
      <c r="AI258" s="121" t="s">
        <v>92</v>
      </c>
      <c r="AJ258" s="126" t="s">
        <v>93</v>
      </c>
      <c r="AK258" s="164" t="s">
        <v>115</v>
      </c>
      <c r="AL258" s="165" t="s">
        <v>116</v>
      </c>
      <c r="AM258" s="166" t="s">
        <v>117</v>
      </c>
      <c r="AN258" s="167" t="s">
        <v>115</v>
      </c>
      <c r="AO258" s="166" t="s">
        <v>115</v>
      </c>
      <c r="AP258" s="164" t="s">
        <v>27</v>
      </c>
    </row>
    <row r="259" spans="1:42" ht="14.25" thickBot="1">
      <c r="A259" s="127" t="s">
        <v>138</v>
      </c>
      <c r="B259" s="128" t="s">
        <v>29</v>
      </c>
      <c r="C259" s="129" t="s">
        <v>30</v>
      </c>
      <c r="D259" s="128" t="s">
        <v>31</v>
      </c>
      <c r="E259" s="128" t="s">
        <v>31</v>
      </c>
      <c r="F259" s="130" t="s">
        <v>32</v>
      </c>
      <c r="G259" s="128" t="s">
        <v>31</v>
      </c>
      <c r="H259" s="128" t="s">
        <v>31</v>
      </c>
      <c r="I259" s="130" t="s">
        <v>32</v>
      </c>
      <c r="J259" s="128" t="s">
        <v>31</v>
      </c>
      <c r="K259" s="128" t="s">
        <v>31</v>
      </c>
      <c r="L259" s="130" t="s">
        <v>32</v>
      </c>
      <c r="M259" s="128" t="s">
        <v>33</v>
      </c>
      <c r="N259" s="130" t="s">
        <v>34</v>
      </c>
      <c r="O259" s="130" t="s">
        <v>35</v>
      </c>
      <c r="P259" s="129" t="s">
        <v>36</v>
      </c>
      <c r="Q259" s="130" t="s">
        <v>35</v>
      </c>
      <c r="R259" s="130" t="s">
        <v>35</v>
      </c>
      <c r="S259" s="130" t="s">
        <v>35</v>
      </c>
      <c r="T259" s="130" t="s">
        <v>35</v>
      </c>
      <c r="U259" s="130" t="s">
        <v>35</v>
      </c>
      <c r="V259" s="130" t="s">
        <v>35</v>
      </c>
      <c r="W259" s="130" t="s">
        <v>35</v>
      </c>
      <c r="X259" s="130" t="s">
        <v>35</v>
      </c>
      <c r="Y259" s="128" t="s">
        <v>37</v>
      </c>
      <c r="Z259" s="128" t="s">
        <v>38</v>
      </c>
      <c r="AA259" s="128"/>
      <c r="AB259" s="128"/>
      <c r="AC259" s="128"/>
      <c r="AD259" s="128"/>
      <c r="AE259" s="128" t="s">
        <v>31</v>
      </c>
      <c r="AF259" s="128" t="s">
        <v>31</v>
      </c>
      <c r="AG259" s="130" t="s">
        <v>32</v>
      </c>
      <c r="AH259" s="128" t="s">
        <v>31</v>
      </c>
      <c r="AI259" s="128" t="s">
        <v>31</v>
      </c>
      <c r="AJ259" s="131" t="s">
        <v>32</v>
      </c>
      <c r="AK259" s="153" t="s">
        <v>5</v>
      </c>
      <c r="AL259" s="143" t="s">
        <v>119</v>
      </c>
      <c r="AM259" s="131" t="s">
        <v>120</v>
      </c>
      <c r="AN259" s="148" t="s">
        <v>121</v>
      </c>
      <c r="AO259" s="131" t="s">
        <v>122</v>
      </c>
      <c r="AP259" s="171" t="s">
        <v>39</v>
      </c>
    </row>
    <row r="260" spans="1:42">
      <c r="A260" s="113" t="s">
        <v>40</v>
      </c>
      <c r="B260" s="44">
        <v>127506</v>
      </c>
      <c r="C260" s="44">
        <v>4113</v>
      </c>
      <c r="D260" s="83">
        <v>86</v>
      </c>
      <c r="E260" s="83">
        <v>8</v>
      </c>
      <c r="F260" s="136">
        <v>0.91</v>
      </c>
      <c r="G260" s="83">
        <v>92</v>
      </c>
      <c r="H260" s="83">
        <v>5</v>
      </c>
      <c r="I260" s="136">
        <v>0.95</v>
      </c>
      <c r="J260" s="83">
        <v>217</v>
      </c>
      <c r="K260" s="83">
        <v>21</v>
      </c>
      <c r="L260" s="132">
        <v>0.9</v>
      </c>
      <c r="M260" s="115">
        <v>90.24</v>
      </c>
      <c r="N260" s="27">
        <v>17.7</v>
      </c>
      <c r="O260" s="75">
        <v>24082</v>
      </c>
      <c r="P260" s="116">
        <f t="shared" ref="P260:P271" si="151">O260/B260</f>
        <v>0.18886954339403636</v>
      </c>
      <c r="Q260" s="117">
        <v>6132</v>
      </c>
      <c r="R260" s="117">
        <v>6020</v>
      </c>
      <c r="S260" s="117">
        <v>14789</v>
      </c>
      <c r="T260" s="117">
        <v>665</v>
      </c>
      <c r="U260" s="75">
        <v>3374</v>
      </c>
      <c r="V260" s="75">
        <v>822</v>
      </c>
      <c r="W260" s="75">
        <v>2101</v>
      </c>
      <c r="X260" s="75">
        <f t="shared" ref="X260:X271" si="152">SUM(Q260:W260)</f>
        <v>33903</v>
      </c>
      <c r="Y260" s="117">
        <v>0</v>
      </c>
      <c r="Z260" s="23">
        <v>0</v>
      </c>
      <c r="AA260" s="118">
        <v>7.74</v>
      </c>
      <c r="AB260" s="118">
        <v>7.65</v>
      </c>
      <c r="AC260" s="30">
        <v>2019</v>
      </c>
      <c r="AD260" s="30">
        <v>1881</v>
      </c>
      <c r="AE260" s="83">
        <v>35.299999999999997</v>
      </c>
      <c r="AF260" s="137">
        <v>3.06</v>
      </c>
      <c r="AG260" s="136">
        <v>0.91</v>
      </c>
      <c r="AH260" s="83">
        <v>3.6</v>
      </c>
      <c r="AI260" s="137">
        <v>1.44</v>
      </c>
      <c r="AJ260" s="136">
        <v>0.59</v>
      </c>
      <c r="AK260" s="154">
        <f t="shared" ref="AK260:AK271" si="153">C260/$H$2</f>
        <v>0.8226</v>
      </c>
      <c r="AL260" s="158">
        <f>(C260*D260)/1000</f>
        <v>353.71800000000002</v>
      </c>
      <c r="AM260" s="161">
        <f>(AL260)/$F$2</f>
        <v>0.47162400000000004</v>
      </c>
      <c r="AN260" s="149">
        <f>(C260*G260)/1000</f>
        <v>378.39600000000002</v>
      </c>
      <c r="AO260" s="161">
        <f>(AN260)/$F$3</f>
        <v>0.50452799999999998</v>
      </c>
      <c r="AP260" s="174">
        <f t="shared" ref="AP260:AP271" si="154">(0.8*C260*G260)/60</f>
        <v>5045.28</v>
      </c>
    </row>
    <row r="261" spans="1:42">
      <c r="A261" s="49" t="s">
        <v>41</v>
      </c>
      <c r="B261" s="44">
        <v>112332</v>
      </c>
      <c r="C261" s="44">
        <v>4012</v>
      </c>
      <c r="D261" s="28">
        <v>115</v>
      </c>
      <c r="E261" s="28">
        <v>10</v>
      </c>
      <c r="F261" s="89">
        <v>0.93</v>
      </c>
      <c r="G261" s="28">
        <v>111</v>
      </c>
      <c r="H261" s="28">
        <v>6</v>
      </c>
      <c r="I261" s="89">
        <v>0.96</v>
      </c>
      <c r="J261" s="28">
        <v>271</v>
      </c>
      <c r="K261" s="28">
        <v>23</v>
      </c>
      <c r="L261" s="88">
        <v>0.92</v>
      </c>
      <c r="M261" s="7">
        <v>66.28</v>
      </c>
      <c r="N261" s="27">
        <v>17.7</v>
      </c>
      <c r="O261" s="32">
        <v>23800</v>
      </c>
      <c r="P261" s="85">
        <f t="shared" si="151"/>
        <v>0.21187195100238579</v>
      </c>
      <c r="Q261" s="6">
        <v>5399</v>
      </c>
      <c r="R261" s="6">
        <v>5276</v>
      </c>
      <c r="S261" s="6">
        <v>12125</v>
      </c>
      <c r="T261" s="6">
        <v>591</v>
      </c>
      <c r="U261" s="32">
        <v>3006</v>
      </c>
      <c r="V261" s="32">
        <v>697</v>
      </c>
      <c r="W261" s="32">
        <v>1431</v>
      </c>
      <c r="X261" s="75">
        <f t="shared" si="152"/>
        <v>28525</v>
      </c>
      <c r="Y261" s="6">
        <v>1</v>
      </c>
      <c r="Z261" s="24">
        <v>4</v>
      </c>
      <c r="AA261" s="20">
        <v>7.7512499999999998</v>
      </c>
      <c r="AB261" s="20">
        <v>7.5150000000000006</v>
      </c>
      <c r="AC261" s="93">
        <v>1941.875</v>
      </c>
      <c r="AD261" s="93">
        <v>1751.75</v>
      </c>
      <c r="AE261" s="28">
        <v>30</v>
      </c>
      <c r="AF261" s="77">
        <v>2.8</v>
      </c>
      <c r="AG261" s="89">
        <v>0.91</v>
      </c>
      <c r="AH261" s="28">
        <v>4.3</v>
      </c>
      <c r="AI261" s="77">
        <v>1.36</v>
      </c>
      <c r="AJ261" s="89">
        <v>0.67</v>
      </c>
      <c r="AK261" s="155">
        <f t="shared" si="153"/>
        <v>0.8024</v>
      </c>
      <c r="AL261" s="159">
        <f t="shared" ref="AL261:AL271" si="155">(C261*D261)/1000</f>
        <v>461.38</v>
      </c>
      <c r="AM261" s="162">
        <f t="shared" ref="AM261:AM271" si="156">(AL261)/$F$2</f>
        <v>0.61517333333333335</v>
      </c>
      <c r="AN261" s="150">
        <f t="shared" ref="AN261:AN271" si="157">(C261*G261)/1000</f>
        <v>445.33199999999999</v>
      </c>
      <c r="AO261" s="162">
        <f t="shared" ref="AO261:AO271" si="158">(AN261)/$F$3</f>
        <v>0.59377599999999997</v>
      </c>
      <c r="AP261" s="174">
        <f t="shared" si="154"/>
        <v>5937.76</v>
      </c>
    </row>
    <row r="262" spans="1:42">
      <c r="A262" s="49" t="s">
        <v>42</v>
      </c>
      <c r="B262" s="44">
        <v>123371</v>
      </c>
      <c r="C262" s="44">
        <v>3980</v>
      </c>
      <c r="D262" s="28">
        <v>115</v>
      </c>
      <c r="E262" s="28">
        <v>5</v>
      </c>
      <c r="F262" s="89">
        <v>0.96</v>
      </c>
      <c r="G262" s="28">
        <v>138</v>
      </c>
      <c r="H262" s="28">
        <v>5</v>
      </c>
      <c r="I262" s="89">
        <v>0.96</v>
      </c>
      <c r="J262" s="28">
        <v>349</v>
      </c>
      <c r="K262" s="28">
        <v>23</v>
      </c>
      <c r="L262" s="88">
        <v>0.94</v>
      </c>
      <c r="M262" s="7">
        <v>41.84</v>
      </c>
      <c r="N262" s="27">
        <v>18.3</v>
      </c>
      <c r="O262" s="32">
        <v>24014</v>
      </c>
      <c r="P262" s="85">
        <f t="shared" si="151"/>
        <v>0.19464866135477543</v>
      </c>
      <c r="Q262" s="6">
        <v>5762</v>
      </c>
      <c r="R262" s="6">
        <v>5904</v>
      </c>
      <c r="S262" s="6">
        <v>13195</v>
      </c>
      <c r="T262" s="6">
        <v>664</v>
      </c>
      <c r="U262" s="32">
        <v>3487</v>
      </c>
      <c r="V262" s="32">
        <v>790</v>
      </c>
      <c r="W262" s="32">
        <v>1777</v>
      </c>
      <c r="X262" s="75">
        <f t="shared" si="152"/>
        <v>31579</v>
      </c>
      <c r="Y262" s="6">
        <v>3</v>
      </c>
      <c r="Z262" s="24">
        <v>12</v>
      </c>
      <c r="AA262" s="20">
        <v>7.6475000000000009</v>
      </c>
      <c r="AB262" s="20">
        <v>7.4637500000000001</v>
      </c>
      <c r="AC262" s="93">
        <v>1960.5</v>
      </c>
      <c r="AD262" s="93">
        <v>1750.125</v>
      </c>
      <c r="AE262" s="28">
        <v>37.9</v>
      </c>
      <c r="AF262" s="77">
        <v>6.3</v>
      </c>
      <c r="AG262" s="89">
        <v>0.81</v>
      </c>
      <c r="AH262" s="28">
        <v>4.7</v>
      </c>
      <c r="AI262" s="77">
        <v>1.2</v>
      </c>
      <c r="AJ262" s="89">
        <v>0.71</v>
      </c>
      <c r="AK262" s="155">
        <f t="shared" si="153"/>
        <v>0.79600000000000004</v>
      </c>
      <c r="AL262" s="159">
        <f t="shared" si="155"/>
        <v>457.7</v>
      </c>
      <c r="AM262" s="162">
        <f t="shared" si="156"/>
        <v>0.61026666666666662</v>
      </c>
      <c r="AN262" s="150">
        <f t="shared" si="157"/>
        <v>549.24</v>
      </c>
      <c r="AO262" s="162">
        <f t="shared" si="158"/>
        <v>0.73231999999999997</v>
      </c>
      <c r="AP262" s="174">
        <f t="shared" si="154"/>
        <v>7323.2</v>
      </c>
    </row>
    <row r="263" spans="1:42">
      <c r="A263" s="49" t="s">
        <v>43</v>
      </c>
      <c r="B263" s="44">
        <v>136779</v>
      </c>
      <c r="C263" s="44">
        <v>4559</v>
      </c>
      <c r="D263" s="28">
        <v>132</v>
      </c>
      <c r="E263" s="28">
        <v>8</v>
      </c>
      <c r="F263" s="89">
        <v>0.94</v>
      </c>
      <c r="G263" s="28">
        <v>120</v>
      </c>
      <c r="H263" s="28">
        <v>6</v>
      </c>
      <c r="I263" s="89">
        <v>0.95</v>
      </c>
      <c r="J263" s="28">
        <v>290</v>
      </c>
      <c r="K263" s="28">
        <v>22</v>
      </c>
      <c r="L263" s="88">
        <v>0.93</v>
      </c>
      <c r="M263" s="7">
        <v>88.54</v>
      </c>
      <c r="N263" s="27">
        <v>17.399999999999999</v>
      </c>
      <c r="O263" s="32">
        <v>25689</v>
      </c>
      <c r="P263" s="85">
        <f t="shared" si="151"/>
        <v>0.18781391880332507</v>
      </c>
      <c r="Q263" s="6">
        <v>6033</v>
      </c>
      <c r="R263" s="6">
        <v>5936</v>
      </c>
      <c r="S263" s="6">
        <v>15056</v>
      </c>
      <c r="T263" s="6">
        <v>574</v>
      </c>
      <c r="U263" s="32">
        <v>3576</v>
      </c>
      <c r="V263" s="32">
        <v>878</v>
      </c>
      <c r="W263" s="32">
        <v>2070</v>
      </c>
      <c r="X263" s="75">
        <f t="shared" si="152"/>
        <v>34123</v>
      </c>
      <c r="Y263" s="6">
        <v>1</v>
      </c>
      <c r="Z263" s="24">
        <v>4</v>
      </c>
      <c r="AA263" s="20">
        <v>7.8439999999999994</v>
      </c>
      <c r="AB263" s="20">
        <v>7.5750000000000002</v>
      </c>
      <c r="AC263" s="93">
        <v>1783.1</v>
      </c>
      <c r="AD263" s="93">
        <v>1696.1</v>
      </c>
      <c r="AE263" s="28">
        <v>33.700000000000003</v>
      </c>
      <c r="AF263" s="77">
        <v>7.9</v>
      </c>
      <c r="AG263" s="89">
        <v>0.77</v>
      </c>
      <c r="AH263" s="28">
        <v>4.4000000000000004</v>
      </c>
      <c r="AI263" s="77">
        <v>1.1399999999999999</v>
      </c>
      <c r="AJ263" s="89">
        <v>0.73</v>
      </c>
      <c r="AK263" s="155">
        <f t="shared" si="153"/>
        <v>0.91180000000000005</v>
      </c>
      <c r="AL263" s="159">
        <f t="shared" si="155"/>
        <v>601.78800000000001</v>
      </c>
      <c r="AM263" s="162">
        <f t="shared" si="156"/>
        <v>0.80238399999999999</v>
      </c>
      <c r="AN263" s="150">
        <f t="shared" si="157"/>
        <v>547.08000000000004</v>
      </c>
      <c r="AO263" s="162">
        <f t="shared" si="158"/>
        <v>0.72944000000000009</v>
      </c>
      <c r="AP263" s="174">
        <f t="shared" si="154"/>
        <v>7294.4000000000005</v>
      </c>
    </row>
    <row r="264" spans="1:42">
      <c r="A264" s="49" t="s">
        <v>44</v>
      </c>
      <c r="B264" s="44">
        <v>170316</v>
      </c>
      <c r="C264" s="46">
        <v>5494</v>
      </c>
      <c r="D264" s="28">
        <v>127</v>
      </c>
      <c r="E264" s="28">
        <v>4</v>
      </c>
      <c r="F264" s="89">
        <v>0.95</v>
      </c>
      <c r="G264" s="28">
        <v>153</v>
      </c>
      <c r="H264" s="28">
        <v>5</v>
      </c>
      <c r="I264" s="89">
        <v>0.96</v>
      </c>
      <c r="J264" s="28">
        <v>296</v>
      </c>
      <c r="K264" s="28">
        <v>18</v>
      </c>
      <c r="L264" s="88">
        <v>0.93</v>
      </c>
      <c r="M264" s="7">
        <v>87.82</v>
      </c>
      <c r="N264" s="27">
        <v>17.600000000000001</v>
      </c>
      <c r="O264" s="32">
        <v>30383</v>
      </c>
      <c r="P264" s="85">
        <f t="shared" si="151"/>
        <v>0.17839193029427652</v>
      </c>
      <c r="Q264" s="6">
        <v>6941</v>
      </c>
      <c r="R264" s="6">
        <v>6849</v>
      </c>
      <c r="S264" s="6">
        <v>19943</v>
      </c>
      <c r="T264" s="6">
        <v>576</v>
      </c>
      <c r="U264" s="32">
        <v>4789</v>
      </c>
      <c r="V264" s="32">
        <v>1088</v>
      </c>
      <c r="W264" s="32">
        <v>3152</v>
      </c>
      <c r="X264" s="75">
        <f t="shared" si="152"/>
        <v>43338</v>
      </c>
      <c r="Y264" s="6">
        <v>0</v>
      </c>
      <c r="Z264" s="24">
        <v>0</v>
      </c>
      <c r="AA264" s="20">
        <v>7.7862500000000008</v>
      </c>
      <c r="AB264" s="20">
        <v>7.6024999999999991</v>
      </c>
      <c r="AC264" s="93">
        <v>1720.625</v>
      </c>
      <c r="AD264" s="93">
        <v>1507.25</v>
      </c>
      <c r="AE264" s="28">
        <v>30.5</v>
      </c>
      <c r="AF264" s="77">
        <v>2.5</v>
      </c>
      <c r="AG264" s="89">
        <v>0.92</v>
      </c>
      <c r="AH264" s="28">
        <v>3.3</v>
      </c>
      <c r="AI264" s="77">
        <v>1.68</v>
      </c>
      <c r="AJ264" s="89">
        <v>0.47</v>
      </c>
      <c r="AK264" s="155">
        <f t="shared" si="153"/>
        <v>1.0988</v>
      </c>
      <c r="AL264" s="159">
        <f t="shared" si="155"/>
        <v>697.73800000000006</v>
      </c>
      <c r="AM264" s="162">
        <f t="shared" si="156"/>
        <v>0.93031733333333344</v>
      </c>
      <c r="AN264" s="150">
        <f t="shared" si="157"/>
        <v>840.58199999999999</v>
      </c>
      <c r="AO264" s="162">
        <f t="shared" si="158"/>
        <v>1.120776</v>
      </c>
      <c r="AP264" s="174">
        <f t="shared" si="154"/>
        <v>11207.76</v>
      </c>
    </row>
    <row r="265" spans="1:42">
      <c r="A265" s="49" t="s">
        <v>45</v>
      </c>
      <c r="B265" s="44">
        <v>170899</v>
      </c>
      <c r="C265" s="46">
        <v>5513</v>
      </c>
      <c r="D265" s="28">
        <v>100</v>
      </c>
      <c r="E265" s="28">
        <v>4</v>
      </c>
      <c r="F265" s="89">
        <v>0.93</v>
      </c>
      <c r="G265" s="28">
        <v>88</v>
      </c>
      <c r="H265" s="28">
        <v>5</v>
      </c>
      <c r="I265" s="89">
        <v>0.93</v>
      </c>
      <c r="J265" s="28">
        <v>232</v>
      </c>
      <c r="K265" s="28">
        <v>15</v>
      </c>
      <c r="L265" s="88">
        <v>0.93</v>
      </c>
      <c r="M265" s="7">
        <v>65.38</v>
      </c>
      <c r="N265" s="27">
        <v>19.5</v>
      </c>
      <c r="O265" s="32">
        <v>29557</v>
      </c>
      <c r="P265" s="85">
        <f t="shared" si="151"/>
        <v>0.17295010503279715</v>
      </c>
      <c r="Q265" s="6">
        <v>6972</v>
      </c>
      <c r="R265" s="6">
        <v>6300</v>
      </c>
      <c r="S265" s="6">
        <v>19630</v>
      </c>
      <c r="T265" s="6">
        <v>600</v>
      </c>
      <c r="U265" s="32">
        <v>4433</v>
      </c>
      <c r="V265" s="32">
        <v>1051</v>
      </c>
      <c r="W265" s="32">
        <v>3284</v>
      </c>
      <c r="X265" s="75">
        <f t="shared" si="152"/>
        <v>42270</v>
      </c>
      <c r="Y265" s="6">
        <v>1</v>
      </c>
      <c r="Z265" s="24">
        <v>4</v>
      </c>
      <c r="AA265" s="20">
        <v>7.7728571428571422</v>
      </c>
      <c r="AB265" s="20">
        <v>7.604285714285715</v>
      </c>
      <c r="AC265" s="93">
        <v>1893.5714285714287</v>
      </c>
      <c r="AD265" s="93">
        <v>1689.4285714285713</v>
      </c>
      <c r="AE265" s="28">
        <v>34.200000000000003</v>
      </c>
      <c r="AF265" s="77">
        <v>2.5</v>
      </c>
      <c r="AG265" s="89">
        <v>0.93</v>
      </c>
      <c r="AH265" s="28">
        <v>4.2</v>
      </c>
      <c r="AI265" s="77">
        <v>1.19</v>
      </c>
      <c r="AJ265" s="89">
        <v>0.7</v>
      </c>
      <c r="AK265" s="155">
        <f t="shared" si="153"/>
        <v>1.1026</v>
      </c>
      <c r="AL265" s="159">
        <f t="shared" si="155"/>
        <v>551.29999999999995</v>
      </c>
      <c r="AM265" s="162">
        <f t="shared" si="156"/>
        <v>0.73506666666666665</v>
      </c>
      <c r="AN265" s="150">
        <f t="shared" si="157"/>
        <v>485.14400000000001</v>
      </c>
      <c r="AO265" s="162">
        <f t="shared" si="158"/>
        <v>0.64685866666666669</v>
      </c>
      <c r="AP265" s="174">
        <f t="shared" si="154"/>
        <v>6468.586666666668</v>
      </c>
    </row>
    <row r="266" spans="1:42">
      <c r="A266" s="49" t="s">
        <v>48</v>
      </c>
      <c r="B266" s="44">
        <v>156725</v>
      </c>
      <c r="C266" s="46">
        <v>5056</v>
      </c>
      <c r="D266" s="28">
        <v>122</v>
      </c>
      <c r="E266" s="28">
        <v>4</v>
      </c>
      <c r="F266" s="89">
        <v>0.96</v>
      </c>
      <c r="G266" s="28">
        <v>136</v>
      </c>
      <c r="H266" s="28">
        <v>5</v>
      </c>
      <c r="I266" s="89">
        <v>0.96</v>
      </c>
      <c r="J266" s="28">
        <v>312</v>
      </c>
      <c r="K266" s="28">
        <v>17</v>
      </c>
      <c r="L266" s="88">
        <v>0.94</v>
      </c>
      <c r="M266" s="7">
        <v>68.12</v>
      </c>
      <c r="N266" s="27">
        <v>18.600000000000001</v>
      </c>
      <c r="O266" s="32">
        <v>29959</v>
      </c>
      <c r="P266" s="7">
        <f t="shared" si="151"/>
        <v>0.19115648428776519</v>
      </c>
      <c r="Q266" s="6">
        <v>6948</v>
      </c>
      <c r="R266" s="6">
        <v>5540</v>
      </c>
      <c r="S266" s="6">
        <v>17975</v>
      </c>
      <c r="T266" s="6">
        <v>581</v>
      </c>
      <c r="U266" s="32">
        <v>3814</v>
      </c>
      <c r="V266" s="32">
        <v>877</v>
      </c>
      <c r="W266" s="32">
        <v>3026</v>
      </c>
      <c r="X266" s="75">
        <f t="shared" si="152"/>
        <v>38761</v>
      </c>
      <c r="Y266" s="6">
        <v>0</v>
      </c>
      <c r="Z266" s="24">
        <v>0</v>
      </c>
      <c r="AA266" s="20">
        <v>7.5733333333333333</v>
      </c>
      <c r="AB266" s="20">
        <v>7.5188888888888874</v>
      </c>
      <c r="AC266" s="93">
        <v>1744.7777777777778</v>
      </c>
      <c r="AD266" s="93">
        <v>1666.6666666666667</v>
      </c>
      <c r="AE266" s="28">
        <v>32.299999999999997</v>
      </c>
      <c r="AF266" s="77">
        <v>2.1</v>
      </c>
      <c r="AG266" s="89">
        <v>0.94</v>
      </c>
      <c r="AH266" s="28">
        <v>3.9</v>
      </c>
      <c r="AI266" s="77">
        <v>0.93</v>
      </c>
      <c r="AJ266" s="89">
        <v>0.74</v>
      </c>
      <c r="AK266" s="155">
        <f t="shared" si="153"/>
        <v>1.0112000000000001</v>
      </c>
      <c r="AL266" s="159">
        <f t="shared" si="155"/>
        <v>616.83199999999999</v>
      </c>
      <c r="AM266" s="162">
        <f t="shared" si="156"/>
        <v>0.82244266666666666</v>
      </c>
      <c r="AN266" s="150">
        <f t="shared" si="157"/>
        <v>687.61599999999999</v>
      </c>
      <c r="AO266" s="162">
        <f t="shared" si="158"/>
        <v>0.91682133333333327</v>
      </c>
      <c r="AP266" s="174">
        <f t="shared" si="154"/>
        <v>9168.213333333335</v>
      </c>
    </row>
    <row r="267" spans="1:42">
      <c r="A267" s="49" t="s">
        <v>51</v>
      </c>
      <c r="B267" s="44">
        <v>154243</v>
      </c>
      <c r="C267" s="46">
        <v>4976</v>
      </c>
      <c r="D267" s="28">
        <v>105</v>
      </c>
      <c r="E267" s="28">
        <v>7</v>
      </c>
      <c r="F267" s="89">
        <v>0.91</v>
      </c>
      <c r="G267" s="28">
        <v>133</v>
      </c>
      <c r="H267" s="28">
        <v>6</v>
      </c>
      <c r="I267" s="89">
        <v>0.95</v>
      </c>
      <c r="J267" s="28">
        <v>256</v>
      </c>
      <c r="K267" s="28">
        <v>21</v>
      </c>
      <c r="L267" s="88">
        <v>0.91</v>
      </c>
      <c r="M267" s="7">
        <v>54.66</v>
      </c>
      <c r="N267" s="27">
        <v>19.100000000000001</v>
      </c>
      <c r="O267" s="32">
        <v>24527</v>
      </c>
      <c r="P267" s="7">
        <f t="shared" si="151"/>
        <v>0.15901531998210616</v>
      </c>
      <c r="Q267" s="6">
        <v>6982</v>
      </c>
      <c r="R267" s="6">
        <v>5669</v>
      </c>
      <c r="S267" s="6">
        <v>17311</v>
      </c>
      <c r="T267" s="6">
        <v>664</v>
      </c>
      <c r="U267" s="32">
        <v>3925</v>
      </c>
      <c r="V267" s="32">
        <v>1002</v>
      </c>
      <c r="W267" s="32">
        <v>2923</v>
      </c>
      <c r="X267" s="75">
        <f t="shared" si="152"/>
        <v>38476</v>
      </c>
      <c r="Y267" s="6">
        <v>0</v>
      </c>
      <c r="Z267" s="24">
        <v>0</v>
      </c>
      <c r="AA267" s="20">
        <v>7.62</v>
      </c>
      <c r="AB267" s="20">
        <v>7.5949999999999998</v>
      </c>
      <c r="AC267" s="93">
        <v>1808.5</v>
      </c>
      <c r="AD267" s="93">
        <v>1698.625</v>
      </c>
      <c r="AE267" s="28">
        <v>26.8</v>
      </c>
      <c r="AF267" s="77">
        <v>5.9</v>
      </c>
      <c r="AG267" s="89">
        <v>0.79</v>
      </c>
      <c r="AH267" s="28">
        <v>4.5</v>
      </c>
      <c r="AI267" s="77">
        <v>0.94</v>
      </c>
      <c r="AJ267" s="89">
        <v>0.77</v>
      </c>
      <c r="AK267" s="155">
        <f t="shared" si="153"/>
        <v>0.99519999999999997</v>
      </c>
      <c r="AL267" s="159">
        <f t="shared" si="155"/>
        <v>522.48</v>
      </c>
      <c r="AM267" s="162">
        <f t="shared" si="156"/>
        <v>0.69664000000000004</v>
      </c>
      <c r="AN267" s="150">
        <f t="shared" si="157"/>
        <v>661.80799999999999</v>
      </c>
      <c r="AO267" s="162">
        <f t="shared" si="158"/>
        <v>0.88241066666666668</v>
      </c>
      <c r="AP267" s="174">
        <f t="shared" si="154"/>
        <v>8824.1066666666666</v>
      </c>
    </row>
    <row r="268" spans="1:42">
      <c r="A268" s="49" t="s">
        <v>53</v>
      </c>
      <c r="B268" s="44">
        <v>143977</v>
      </c>
      <c r="C268" s="46">
        <v>4799</v>
      </c>
      <c r="D268" s="28">
        <v>99</v>
      </c>
      <c r="E268" s="28">
        <v>4</v>
      </c>
      <c r="F268" s="89">
        <v>0.97</v>
      </c>
      <c r="G268" s="28">
        <v>95</v>
      </c>
      <c r="H268" s="28">
        <v>5</v>
      </c>
      <c r="I268" s="89">
        <v>0.95</v>
      </c>
      <c r="J268" s="28">
        <v>187</v>
      </c>
      <c r="K268" s="28">
        <v>20</v>
      </c>
      <c r="L268" s="88">
        <v>0.89</v>
      </c>
      <c r="M268" s="7">
        <v>61.64</v>
      </c>
      <c r="N268" s="27">
        <v>18.899999999999999</v>
      </c>
      <c r="O268" s="32">
        <v>23257</v>
      </c>
      <c r="P268" s="7">
        <f t="shared" si="151"/>
        <v>0.16153274481340771</v>
      </c>
      <c r="Q268" s="6">
        <v>6022</v>
      </c>
      <c r="R268" s="6">
        <v>4792</v>
      </c>
      <c r="S268" s="6">
        <v>16624</v>
      </c>
      <c r="T268" s="6">
        <v>644</v>
      </c>
      <c r="U268" s="32">
        <v>4255</v>
      </c>
      <c r="V268" s="32">
        <v>1026</v>
      </c>
      <c r="W268" s="32">
        <v>3100</v>
      </c>
      <c r="X268" s="75">
        <f t="shared" si="152"/>
        <v>36463</v>
      </c>
      <c r="Y268" s="6">
        <v>0</v>
      </c>
      <c r="Z268" s="24">
        <v>0</v>
      </c>
      <c r="AA268" s="20">
        <v>7.7575000000000012</v>
      </c>
      <c r="AB268" s="20">
        <v>7.6180000000000003</v>
      </c>
      <c r="AC268" s="93">
        <v>1851.875</v>
      </c>
      <c r="AD268" s="93">
        <v>1721.4</v>
      </c>
      <c r="AE268" s="28">
        <v>28.7</v>
      </c>
      <c r="AF268" s="77">
        <v>2.6</v>
      </c>
      <c r="AG268" s="89">
        <v>0.92</v>
      </c>
      <c r="AH268" s="28">
        <v>5.2</v>
      </c>
      <c r="AI268" s="77">
        <v>0.56000000000000005</v>
      </c>
      <c r="AJ268" s="89">
        <v>0.9</v>
      </c>
      <c r="AK268" s="155">
        <f t="shared" si="153"/>
        <v>0.95979999999999999</v>
      </c>
      <c r="AL268" s="159">
        <f t="shared" si="155"/>
        <v>475.101</v>
      </c>
      <c r="AM268" s="162">
        <f t="shared" si="156"/>
        <v>0.63346800000000003</v>
      </c>
      <c r="AN268" s="150">
        <f t="shared" si="157"/>
        <v>455.90499999999997</v>
      </c>
      <c r="AO268" s="162">
        <f t="shared" si="158"/>
        <v>0.60787333333333327</v>
      </c>
      <c r="AP268" s="174">
        <f t="shared" si="154"/>
        <v>6078.7333333333336</v>
      </c>
    </row>
    <row r="269" spans="1:42">
      <c r="A269" s="49" t="s">
        <v>55</v>
      </c>
      <c r="B269" s="44">
        <v>158062</v>
      </c>
      <c r="C269" s="46">
        <v>5099</v>
      </c>
      <c r="D269" s="28">
        <v>101</v>
      </c>
      <c r="E269" s="28">
        <v>7</v>
      </c>
      <c r="F269" s="89">
        <v>0.92</v>
      </c>
      <c r="G269" s="28">
        <v>131</v>
      </c>
      <c r="H269" s="28">
        <v>5</v>
      </c>
      <c r="I269" s="89">
        <v>0.96</v>
      </c>
      <c r="J269" s="28">
        <v>303</v>
      </c>
      <c r="K269" s="28">
        <v>17</v>
      </c>
      <c r="L269" s="88">
        <v>0.94</v>
      </c>
      <c r="M269" s="7">
        <v>59.4</v>
      </c>
      <c r="N269" s="27">
        <v>19.600000000000001</v>
      </c>
      <c r="O269" s="32">
        <v>23294</v>
      </c>
      <c r="P269" s="7">
        <f t="shared" si="151"/>
        <v>0.1473725500120206</v>
      </c>
      <c r="Q269" s="6">
        <v>6671</v>
      </c>
      <c r="R269" s="6">
        <v>7322</v>
      </c>
      <c r="S269" s="6">
        <v>18811</v>
      </c>
      <c r="T269" s="6">
        <v>739</v>
      </c>
      <c r="U269" s="32">
        <v>4940</v>
      </c>
      <c r="V269" s="32">
        <v>1088</v>
      </c>
      <c r="W269" s="32">
        <v>3209</v>
      </c>
      <c r="X269" s="75">
        <f t="shared" si="152"/>
        <v>42780</v>
      </c>
      <c r="Y269" s="6">
        <v>0</v>
      </c>
      <c r="Z269" s="24">
        <v>0</v>
      </c>
      <c r="AA269" s="20">
        <v>7.655555555555555</v>
      </c>
      <c r="AB269" s="20">
        <v>7.5766666666666662</v>
      </c>
      <c r="AC269" s="93">
        <v>2109.2222222222222</v>
      </c>
      <c r="AD269" s="93">
        <v>1713.6666666666667</v>
      </c>
      <c r="AE269" s="28">
        <v>34.700000000000003</v>
      </c>
      <c r="AF269" s="77">
        <v>2</v>
      </c>
      <c r="AG269" s="89">
        <v>0.94</v>
      </c>
      <c r="AH269" s="28">
        <v>3.8</v>
      </c>
      <c r="AI269" s="77">
        <v>0.87</v>
      </c>
      <c r="AJ269" s="89">
        <v>0.75</v>
      </c>
      <c r="AK269" s="155">
        <f t="shared" si="153"/>
        <v>1.0198</v>
      </c>
      <c r="AL269" s="159">
        <f t="shared" si="155"/>
        <v>514.99900000000002</v>
      </c>
      <c r="AM269" s="162">
        <f t="shared" si="156"/>
        <v>0.68666533333333335</v>
      </c>
      <c r="AN269" s="150">
        <f t="shared" si="157"/>
        <v>667.96900000000005</v>
      </c>
      <c r="AO269" s="162">
        <f t="shared" si="158"/>
        <v>0.89062533333333338</v>
      </c>
      <c r="AP269" s="174">
        <f t="shared" si="154"/>
        <v>8906.253333333334</v>
      </c>
    </row>
    <row r="270" spans="1:42">
      <c r="A270" s="49" t="s">
        <v>56</v>
      </c>
      <c r="B270" s="44">
        <v>124190</v>
      </c>
      <c r="C270" s="46">
        <v>4140</v>
      </c>
      <c r="D270" s="28">
        <v>92</v>
      </c>
      <c r="E270" s="28">
        <v>9</v>
      </c>
      <c r="F270" s="89">
        <v>0.89</v>
      </c>
      <c r="G270" s="28">
        <v>114</v>
      </c>
      <c r="H270" s="28">
        <v>5</v>
      </c>
      <c r="I270" s="89">
        <v>0.96</v>
      </c>
      <c r="J270" s="28">
        <v>269</v>
      </c>
      <c r="K270" s="28">
        <v>20</v>
      </c>
      <c r="L270" s="88">
        <v>0.92</v>
      </c>
      <c r="M270" s="7">
        <v>60.04</v>
      </c>
      <c r="N270" s="27">
        <v>19.3</v>
      </c>
      <c r="O270" s="32">
        <v>20925</v>
      </c>
      <c r="P270" s="7">
        <f t="shared" si="151"/>
        <v>0.16849182703921411</v>
      </c>
      <c r="Q270" s="6">
        <v>5521</v>
      </c>
      <c r="R270" s="6">
        <v>5491</v>
      </c>
      <c r="S270" s="6">
        <v>13640</v>
      </c>
      <c r="T270" s="6">
        <v>598</v>
      </c>
      <c r="U270" s="32">
        <v>3865</v>
      </c>
      <c r="V270" s="32">
        <v>936</v>
      </c>
      <c r="W270" s="32">
        <v>1971</v>
      </c>
      <c r="X270" s="75">
        <f t="shared" si="152"/>
        <v>32022</v>
      </c>
      <c r="Y270" s="6">
        <v>0</v>
      </c>
      <c r="Z270" s="24">
        <v>0</v>
      </c>
      <c r="AA270" s="20">
        <v>7.7025000000000006</v>
      </c>
      <c r="AB270" s="20">
        <v>7.6174999999999997</v>
      </c>
      <c r="AC270" s="93">
        <v>2143.125</v>
      </c>
      <c r="AD270" s="93">
        <v>1887.625</v>
      </c>
      <c r="AE270" s="28">
        <v>34.1</v>
      </c>
      <c r="AF270" s="77">
        <v>3.4</v>
      </c>
      <c r="AG270" s="89">
        <v>0.91</v>
      </c>
      <c r="AH270" s="28">
        <v>4.2</v>
      </c>
      <c r="AI270" s="77">
        <v>1.7</v>
      </c>
      <c r="AJ270" s="89">
        <v>0.61</v>
      </c>
      <c r="AK270" s="155">
        <f t="shared" si="153"/>
        <v>0.82799999999999996</v>
      </c>
      <c r="AL270" s="159">
        <f t="shared" si="155"/>
        <v>380.88</v>
      </c>
      <c r="AM270" s="162">
        <f t="shared" si="156"/>
        <v>0.50783999999999996</v>
      </c>
      <c r="AN270" s="150">
        <f t="shared" si="157"/>
        <v>471.96</v>
      </c>
      <c r="AO270" s="162">
        <f t="shared" si="158"/>
        <v>0.62927999999999995</v>
      </c>
      <c r="AP270" s="174">
        <f t="shared" si="154"/>
        <v>6292.8</v>
      </c>
    </row>
    <row r="271" spans="1:42" ht="13.5" thickBot="1">
      <c r="A271" s="49" t="s">
        <v>59</v>
      </c>
      <c r="B271" s="45">
        <v>164220</v>
      </c>
      <c r="C271" s="47">
        <v>5297</v>
      </c>
      <c r="D271" s="37">
        <v>126</v>
      </c>
      <c r="E271" s="37">
        <v>6</v>
      </c>
      <c r="F271" s="135">
        <v>0.94</v>
      </c>
      <c r="G271" s="37">
        <v>123</v>
      </c>
      <c r="H271" s="37">
        <v>5</v>
      </c>
      <c r="I271" s="135">
        <v>0.96</v>
      </c>
      <c r="J271" s="37">
        <v>292</v>
      </c>
      <c r="K271" s="37">
        <v>23</v>
      </c>
      <c r="L271" s="88">
        <v>0.92</v>
      </c>
      <c r="M271" s="67">
        <v>63.32</v>
      </c>
      <c r="N271" s="68">
        <v>18.100000000000001</v>
      </c>
      <c r="O271" s="33">
        <v>22385</v>
      </c>
      <c r="P271" s="7">
        <f t="shared" si="151"/>
        <v>0.13631104615759349</v>
      </c>
      <c r="Q271" s="6">
        <v>7576</v>
      </c>
      <c r="R271" s="6">
        <v>7575</v>
      </c>
      <c r="S271" s="6">
        <v>19579</v>
      </c>
      <c r="T271" s="6">
        <v>997</v>
      </c>
      <c r="U271" s="33">
        <v>5236</v>
      </c>
      <c r="V271" s="33">
        <v>1107</v>
      </c>
      <c r="W271" s="33">
        <v>2663</v>
      </c>
      <c r="X271" s="75">
        <f t="shared" si="152"/>
        <v>44733</v>
      </c>
      <c r="Y271" s="6">
        <v>0</v>
      </c>
      <c r="Z271" s="25">
        <v>0</v>
      </c>
      <c r="AA271" s="20">
        <v>7.7199999999999989</v>
      </c>
      <c r="AB271" s="20">
        <v>7.6822222222222223</v>
      </c>
      <c r="AC271" s="93">
        <v>2063.1111111111113</v>
      </c>
      <c r="AD271" s="93">
        <v>1870.1111111111111</v>
      </c>
      <c r="AE271" s="37">
        <v>31.9</v>
      </c>
      <c r="AF271" s="78">
        <v>2.6</v>
      </c>
      <c r="AG271" s="89">
        <v>0.92</v>
      </c>
      <c r="AH271" s="37">
        <v>5.2</v>
      </c>
      <c r="AI271" s="78">
        <v>1.27</v>
      </c>
      <c r="AJ271" s="89">
        <v>0.72</v>
      </c>
      <c r="AK271" s="155">
        <f t="shared" si="153"/>
        <v>1.0593999999999999</v>
      </c>
      <c r="AL271" s="159">
        <f t="shared" si="155"/>
        <v>667.42200000000003</v>
      </c>
      <c r="AM271" s="162">
        <f t="shared" si="156"/>
        <v>0.88989600000000002</v>
      </c>
      <c r="AN271" s="150">
        <f t="shared" si="157"/>
        <v>651.53099999999995</v>
      </c>
      <c r="AO271" s="162">
        <f t="shared" si="158"/>
        <v>0.86870799999999992</v>
      </c>
      <c r="AP271" s="174">
        <f t="shared" si="154"/>
        <v>8687.08</v>
      </c>
    </row>
    <row r="272" spans="1:42" ht="13.5" thickTop="1">
      <c r="A272" s="61" t="s">
        <v>139</v>
      </c>
      <c r="B272" s="62">
        <f>SUM(B260:B271)</f>
        <v>1742620</v>
      </c>
      <c r="C272" s="62">
        <f>SUM(C260:C271)</f>
        <v>57038</v>
      </c>
      <c r="D272" s="62"/>
      <c r="E272" s="62"/>
      <c r="F272" s="111"/>
      <c r="G272" s="111"/>
      <c r="H272" s="111"/>
      <c r="I272" s="111"/>
      <c r="J272" s="111"/>
      <c r="K272" s="111"/>
      <c r="L272" s="62"/>
      <c r="M272" s="62">
        <f>SUM(M260:M271)</f>
        <v>807.28</v>
      </c>
      <c r="N272" s="62"/>
      <c r="O272" s="62">
        <f>SUM(O260:O271)</f>
        <v>301872</v>
      </c>
      <c r="P272" s="62"/>
      <c r="Q272" s="62">
        <f t="shared" ref="Q272:Z272" si="159">SUM(Q260:Q271)</f>
        <v>76959</v>
      </c>
      <c r="R272" s="62">
        <f t="shared" si="159"/>
        <v>72674</v>
      </c>
      <c r="S272" s="62">
        <f t="shared" si="159"/>
        <v>198678</v>
      </c>
      <c r="T272" s="62">
        <f t="shared" si="159"/>
        <v>7893</v>
      </c>
      <c r="U272" s="62">
        <f t="shared" si="159"/>
        <v>48700</v>
      </c>
      <c r="V272" s="62">
        <f t="shared" si="159"/>
        <v>11362</v>
      </c>
      <c r="W272" s="62">
        <f t="shared" si="159"/>
        <v>30707</v>
      </c>
      <c r="X272" s="62">
        <f t="shared" si="159"/>
        <v>446973</v>
      </c>
      <c r="Y272" s="62">
        <f t="shared" si="159"/>
        <v>6</v>
      </c>
      <c r="Z272" s="62">
        <f t="shared" si="159"/>
        <v>24</v>
      </c>
      <c r="AA272" s="62"/>
      <c r="AB272" s="62"/>
      <c r="AC272" s="62"/>
      <c r="AD272" s="62"/>
      <c r="AE272" s="62"/>
      <c r="AF272" s="79"/>
      <c r="AG272" s="62"/>
      <c r="AH272" s="62"/>
      <c r="AI272" s="81"/>
      <c r="AJ272" s="62"/>
      <c r="AK272" s="156"/>
      <c r="AL272" s="146"/>
      <c r="AM272" s="147"/>
      <c r="AN272" s="151"/>
      <c r="AO272" s="147"/>
      <c r="AP272" s="144"/>
    </row>
    <row r="273" spans="1:43" ht="13.5" thickBot="1">
      <c r="A273" s="60" t="s">
        <v>140</v>
      </c>
      <c r="B273" s="8">
        <f t="shared" ref="B273:U273" si="160">SUM(AVERAGE(B260:B271))</f>
        <v>145218.33333333334</v>
      </c>
      <c r="C273" s="8">
        <f t="shared" si="160"/>
        <v>4753.166666666667</v>
      </c>
      <c r="D273" s="8">
        <f t="shared" si="160"/>
        <v>110</v>
      </c>
      <c r="E273" s="8">
        <f t="shared" si="160"/>
        <v>6.333333333333333</v>
      </c>
      <c r="F273" s="90">
        <f>SUM(AVERAGE(F260:F271))</f>
        <v>0.93416666666666659</v>
      </c>
      <c r="G273" s="8">
        <f>SUM(AVERAGE(G260:G271))</f>
        <v>119.5</v>
      </c>
      <c r="H273" s="8">
        <f>SUM(AVERAGE(H260:H271))</f>
        <v>5.25</v>
      </c>
      <c r="I273" s="90">
        <f>SUM(AVERAGE(I260:I271))</f>
        <v>0.95416666666666694</v>
      </c>
      <c r="J273" s="8">
        <f t="shared" si="160"/>
        <v>272.83333333333331</v>
      </c>
      <c r="K273" s="8">
        <f t="shared" si="160"/>
        <v>20</v>
      </c>
      <c r="L273" s="90">
        <f>SUM(AVERAGE(L260:L271))</f>
        <v>0.92249999999999999</v>
      </c>
      <c r="M273" s="8">
        <f t="shared" si="160"/>
        <v>67.273333333333326</v>
      </c>
      <c r="N273" s="8">
        <f t="shared" si="160"/>
        <v>18.483333333333331</v>
      </c>
      <c r="O273" s="8">
        <f t="shared" si="160"/>
        <v>25156</v>
      </c>
      <c r="P273" s="48">
        <f t="shared" si="160"/>
        <v>0.17486884018114199</v>
      </c>
      <c r="Q273" s="8">
        <f t="shared" si="160"/>
        <v>6413.25</v>
      </c>
      <c r="R273" s="8">
        <f t="shared" si="160"/>
        <v>6056.166666666667</v>
      </c>
      <c r="S273" s="8">
        <f t="shared" si="160"/>
        <v>16556.5</v>
      </c>
      <c r="T273" s="8">
        <f t="shared" si="160"/>
        <v>657.75</v>
      </c>
      <c r="U273" s="8">
        <f t="shared" si="160"/>
        <v>4058.3333333333335</v>
      </c>
      <c r="V273" s="8">
        <f>SUM(AVERAGE(V260:V271))</f>
        <v>946.83333333333337</v>
      </c>
      <c r="W273" s="8">
        <f>SUM(AVERAGE(W260:W271))</f>
        <v>2558.9166666666665</v>
      </c>
      <c r="X273" s="8">
        <f>SUM(AVERAGE(X260:X271))</f>
        <v>37247.75</v>
      </c>
      <c r="Y273" s="8"/>
      <c r="Z273" s="84"/>
      <c r="AA273" s="21">
        <f t="shared" ref="AA273:AJ273" si="161">SUM(AVERAGE(AA260:AA271))</f>
        <v>7.7142288359788358</v>
      </c>
      <c r="AB273" s="21">
        <f t="shared" si="161"/>
        <v>7.5849011243386251</v>
      </c>
      <c r="AC273" s="21">
        <f t="shared" si="161"/>
        <v>1919.9402116402118</v>
      </c>
      <c r="AD273" s="21">
        <f t="shared" si="161"/>
        <v>1736.1456679894179</v>
      </c>
      <c r="AE273" s="21">
        <f t="shared" si="161"/>
        <v>32.508333333333333</v>
      </c>
      <c r="AF273" s="21">
        <f t="shared" si="161"/>
        <v>3.6383333333333336</v>
      </c>
      <c r="AG273" s="90">
        <f t="shared" si="161"/>
        <v>0.88916666666666666</v>
      </c>
      <c r="AH273" s="21">
        <f t="shared" si="161"/>
        <v>4.2750000000000004</v>
      </c>
      <c r="AI273" s="21">
        <f t="shared" si="161"/>
        <v>1.1899999999999997</v>
      </c>
      <c r="AJ273" s="90">
        <f t="shared" si="161"/>
        <v>0.69666666666666677</v>
      </c>
      <c r="AK273" s="157">
        <f>C273/$H$2</f>
        <v>0.95063333333333344</v>
      </c>
      <c r="AL273" s="160">
        <f t="shared" ref="AL273" si="162">(C273*D273)/1000</f>
        <v>522.84833333333336</v>
      </c>
      <c r="AM273" s="163">
        <f t="shared" ref="AM273" si="163">(AL273)/$F$2</f>
        <v>0.69713111111111115</v>
      </c>
      <c r="AN273" s="152">
        <f t="shared" ref="AN273" si="164">(C273*G273)/1000</f>
        <v>568.00341666666679</v>
      </c>
      <c r="AO273" s="163">
        <f t="shared" ref="AO273" si="165">(AN273)/$F$3</f>
        <v>0.75733788888888909</v>
      </c>
      <c r="AP273" s="178">
        <f>AVERAGE(AP260:AP271)</f>
        <v>7602.847777777778</v>
      </c>
    </row>
    <row r="274" spans="1:43" ht="13.5" thickTop="1"/>
    <row r="275" spans="1:43" ht="13.5" thickBot="1"/>
    <row r="276" spans="1:43">
      <c r="A276" s="120" t="s">
        <v>10</v>
      </c>
      <c r="B276" s="121" t="s">
        <v>5</v>
      </c>
      <c r="C276" s="121" t="s">
        <v>5</v>
      </c>
      <c r="D276" s="121" t="s">
        <v>11</v>
      </c>
      <c r="E276" s="121" t="s">
        <v>12</v>
      </c>
      <c r="F276" s="121" t="s">
        <v>3</v>
      </c>
      <c r="G276" s="121" t="s">
        <v>13</v>
      </c>
      <c r="H276" s="121" t="s">
        <v>14</v>
      </c>
      <c r="I276" s="121" t="s">
        <v>15</v>
      </c>
      <c r="J276" s="121" t="s">
        <v>16</v>
      </c>
      <c r="K276" s="121" t="s">
        <v>17</v>
      </c>
      <c r="L276" s="121" t="s">
        <v>9</v>
      </c>
      <c r="M276" s="121" t="s">
        <v>18</v>
      </c>
      <c r="N276" s="122" t="s">
        <v>19</v>
      </c>
      <c r="O276" s="122" t="s">
        <v>131</v>
      </c>
      <c r="P276" s="122" t="s">
        <v>21</v>
      </c>
      <c r="Q276" s="122" t="s">
        <v>81</v>
      </c>
      <c r="R276" s="122" t="s">
        <v>82</v>
      </c>
      <c r="S276" s="122" t="s">
        <v>83</v>
      </c>
      <c r="T276" s="122" t="s">
        <v>84</v>
      </c>
      <c r="U276" s="122" t="s">
        <v>85</v>
      </c>
      <c r="V276" s="122" t="s">
        <v>114</v>
      </c>
      <c r="W276" s="122" t="s">
        <v>86</v>
      </c>
      <c r="X276" s="123" t="s">
        <v>87</v>
      </c>
      <c r="Y276" s="124" t="s">
        <v>22</v>
      </c>
      <c r="Z276" s="125"/>
      <c r="AA276" s="121" t="s">
        <v>23</v>
      </c>
      <c r="AB276" s="121" t="s">
        <v>24</v>
      </c>
      <c r="AC276" s="121" t="s">
        <v>25</v>
      </c>
      <c r="AD276" s="121" t="s">
        <v>26</v>
      </c>
      <c r="AE276" s="121" t="s">
        <v>88</v>
      </c>
      <c r="AF276" s="121" t="s">
        <v>89</v>
      </c>
      <c r="AG276" s="121" t="s">
        <v>90</v>
      </c>
      <c r="AH276" s="121" t="s">
        <v>91</v>
      </c>
      <c r="AI276" s="121" t="s">
        <v>92</v>
      </c>
      <c r="AJ276" s="126" t="s">
        <v>93</v>
      </c>
      <c r="AK276" s="164" t="s">
        <v>115</v>
      </c>
      <c r="AL276" s="165" t="s">
        <v>116</v>
      </c>
      <c r="AM276" s="166" t="s">
        <v>117</v>
      </c>
      <c r="AN276" s="167" t="s">
        <v>115</v>
      </c>
      <c r="AO276" s="166" t="s">
        <v>115</v>
      </c>
      <c r="AP276" s="164" t="s">
        <v>27</v>
      </c>
    </row>
    <row r="277" spans="1:43" ht="14.25" thickBot="1">
      <c r="A277" s="127" t="s">
        <v>141</v>
      </c>
      <c r="B277" s="128" t="s">
        <v>29</v>
      </c>
      <c r="C277" s="129" t="s">
        <v>30</v>
      </c>
      <c r="D277" s="128" t="s">
        <v>31</v>
      </c>
      <c r="E277" s="128" t="s">
        <v>31</v>
      </c>
      <c r="F277" s="130" t="s">
        <v>32</v>
      </c>
      <c r="G277" s="128" t="s">
        <v>31</v>
      </c>
      <c r="H277" s="128" t="s">
        <v>31</v>
      </c>
      <c r="I277" s="130" t="s">
        <v>32</v>
      </c>
      <c r="J277" s="128" t="s">
        <v>31</v>
      </c>
      <c r="K277" s="128" t="s">
        <v>31</v>
      </c>
      <c r="L277" s="130" t="s">
        <v>32</v>
      </c>
      <c r="M277" s="128" t="s">
        <v>33</v>
      </c>
      <c r="N277" s="130" t="s">
        <v>34</v>
      </c>
      <c r="O277" s="130" t="s">
        <v>35</v>
      </c>
      <c r="P277" s="129" t="s">
        <v>36</v>
      </c>
      <c r="Q277" s="130" t="s">
        <v>35</v>
      </c>
      <c r="R277" s="130" t="s">
        <v>35</v>
      </c>
      <c r="S277" s="130" t="s">
        <v>35</v>
      </c>
      <c r="T277" s="130" t="s">
        <v>35</v>
      </c>
      <c r="U277" s="130" t="s">
        <v>35</v>
      </c>
      <c r="V277" s="130" t="s">
        <v>35</v>
      </c>
      <c r="W277" s="130" t="s">
        <v>35</v>
      </c>
      <c r="X277" s="130" t="s">
        <v>35</v>
      </c>
      <c r="Y277" s="128" t="s">
        <v>37</v>
      </c>
      <c r="Z277" s="128" t="s">
        <v>38</v>
      </c>
      <c r="AA277" s="128"/>
      <c r="AB277" s="128"/>
      <c r="AC277" s="128"/>
      <c r="AD277" s="128"/>
      <c r="AE277" s="128" t="s">
        <v>31</v>
      </c>
      <c r="AF277" s="128" t="s">
        <v>31</v>
      </c>
      <c r="AG277" s="130" t="s">
        <v>32</v>
      </c>
      <c r="AH277" s="128" t="s">
        <v>31</v>
      </c>
      <c r="AI277" s="128" t="s">
        <v>31</v>
      </c>
      <c r="AJ277" s="131" t="s">
        <v>32</v>
      </c>
      <c r="AK277" s="153" t="s">
        <v>5</v>
      </c>
      <c r="AL277" s="143" t="s">
        <v>119</v>
      </c>
      <c r="AM277" s="131" t="s">
        <v>120</v>
      </c>
      <c r="AN277" s="148" t="s">
        <v>121</v>
      </c>
      <c r="AO277" s="131" t="s">
        <v>122</v>
      </c>
      <c r="AP277" s="171" t="s">
        <v>39</v>
      </c>
    </row>
    <row r="278" spans="1:43">
      <c r="A278" s="113" t="s">
        <v>40</v>
      </c>
      <c r="B278" s="44">
        <v>162703</v>
      </c>
      <c r="C278" s="44">
        <v>5248</v>
      </c>
      <c r="D278" s="83">
        <v>104</v>
      </c>
      <c r="E278" s="83">
        <v>6</v>
      </c>
      <c r="F278" s="136">
        <v>0.92</v>
      </c>
      <c r="G278" s="83">
        <v>236</v>
      </c>
      <c r="H278" s="83">
        <v>5</v>
      </c>
      <c r="I278" s="136">
        <v>0.96</v>
      </c>
      <c r="J278" s="83">
        <v>282</v>
      </c>
      <c r="K278" s="83">
        <v>20</v>
      </c>
      <c r="L278" s="132">
        <v>0.93</v>
      </c>
      <c r="M278" s="115">
        <v>90.24</v>
      </c>
      <c r="N278" s="27">
        <v>18.3</v>
      </c>
      <c r="O278" s="75">
        <v>21378</v>
      </c>
      <c r="P278" s="116">
        <f t="shared" ref="P278:P289" si="166">O278/B278</f>
        <v>0.13139278316933309</v>
      </c>
      <c r="Q278" s="117">
        <v>7448</v>
      </c>
      <c r="R278" s="117">
        <v>7836</v>
      </c>
      <c r="S278" s="117">
        <v>19034</v>
      </c>
      <c r="T278" s="117">
        <v>676</v>
      </c>
      <c r="U278" s="75">
        <v>5435</v>
      </c>
      <c r="V278" s="75">
        <v>858</v>
      </c>
      <c r="W278" s="75">
        <v>2878</v>
      </c>
      <c r="X278" s="75">
        <f t="shared" ref="X278:X289" si="167">SUM(Q278:W278)</f>
        <v>44165</v>
      </c>
      <c r="Y278" s="117">
        <v>0</v>
      </c>
      <c r="Z278" s="23">
        <v>0</v>
      </c>
      <c r="AA278" s="118">
        <v>7.7919999999999998</v>
      </c>
      <c r="AB278" s="118">
        <v>7.5359999999999996</v>
      </c>
      <c r="AC278" s="30">
        <v>1922</v>
      </c>
      <c r="AD278" s="30">
        <v>1692.4</v>
      </c>
      <c r="AE278" s="83">
        <v>28</v>
      </c>
      <c r="AF278" s="137">
        <v>2.7</v>
      </c>
      <c r="AG278" s="136">
        <v>0.9</v>
      </c>
      <c r="AH278" s="83">
        <v>3.9</v>
      </c>
      <c r="AI278" s="137">
        <v>0.89</v>
      </c>
      <c r="AJ278" s="136">
        <v>0.74</v>
      </c>
      <c r="AK278" s="154">
        <f t="shared" ref="AK278:AK289" si="168">C278/$H$2</f>
        <v>1.0496000000000001</v>
      </c>
      <c r="AL278" s="158">
        <f>(C278*D278)/1000</f>
        <v>545.79200000000003</v>
      </c>
      <c r="AM278" s="161">
        <f>(AL278)/$F$2</f>
        <v>0.72772266666666674</v>
      </c>
      <c r="AN278" s="149">
        <f>(C278*G278)/1000</f>
        <v>1238.528</v>
      </c>
      <c r="AO278" s="161">
        <f>(AN278)/$F$3</f>
        <v>1.6513706666666668</v>
      </c>
      <c r="AP278" s="174">
        <f t="shared" ref="AP278:AP289" si="169">(0.8*C278*G278)/60</f>
        <v>16513.706666666669</v>
      </c>
    </row>
    <row r="279" spans="1:43">
      <c r="A279" s="49" t="s">
        <v>41</v>
      </c>
      <c r="B279" s="44">
        <v>145402</v>
      </c>
      <c r="C279" s="44">
        <v>5014</v>
      </c>
      <c r="D279" s="28">
        <v>93</v>
      </c>
      <c r="E279" s="28">
        <v>6</v>
      </c>
      <c r="F279" s="89">
        <v>0.93</v>
      </c>
      <c r="G279" s="28">
        <v>110</v>
      </c>
      <c r="H279" s="28">
        <v>6</v>
      </c>
      <c r="I279" s="89">
        <v>0.95</v>
      </c>
      <c r="J279" s="28">
        <v>244</v>
      </c>
      <c r="K279" s="28">
        <v>17</v>
      </c>
      <c r="L279" s="88">
        <v>0.93</v>
      </c>
      <c r="M279" s="7">
        <v>68.5</v>
      </c>
      <c r="N279" s="27">
        <v>18.2</v>
      </c>
      <c r="O279" s="32">
        <v>21267</v>
      </c>
      <c r="P279" s="85">
        <f t="shared" si="166"/>
        <v>0.14626346267589166</v>
      </c>
      <c r="Q279" s="6">
        <v>6901</v>
      </c>
      <c r="R279" s="6">
        <v>5814</v>
      </c>
      <c r="S279" s="6">
        <v>17118</v>
      </c>
      <c r="T279" s="6">
        <v>966</v>
      </c>
      <c r="U279" s="32">
        <v>4188</v>
      </c>
      <c r="V279" s="32">
        <v>924</v>
      </c>
      <c r="W279" s="32">
        <v>2232</v>
      </c>
      <c r="X279" s="75">
        <f t="shared" si="167"/>
        <v>38143</v>
      </c>
      <c r="Y279" s="6">
        <v>0</v>
      </c>
      <c r="Z279" s="24">
        <v>0</v>
      </c>
      <c r="AA279" s="20">
        <v>7.8685714285714283</v>
      </c>
      <c r="AB279" s="20">
        <v>7.7457142857142864</v>
      </c>
      <c r="AC279" s="93">
        <v>1699.8571428571429</v>
      </c>
      <c r="AD279" s="93">
        <v>1521.5714285714287</v>
      </c>
      <c r="AE279" s="28">
        <v>30.2</v>
      </c>
      <c r="AF279" s="77">
        <v>2.5</v>
      </c>
      <c r="AG279" s="89">
        <v>0.92</v>
      </c>
      <c r="AH279" s="28">
        <v>3.5</v>
      </c>
      <c r="AI279" s="77">
        <v>0.72</v>
      </c>
      <c r="AJ279" s="89">
        <v>0.79</v>
      </c>
      <c r="AK279" s="155">
        <f t="shared" si="168"/>
        <v>1.0027999999999999</v>
      </c>
      <c r="AL279" s="159">
        <f t="shared" ref="AL279:AL289" si="170">(C279*D279)/1000</f>
        <v>466.30200000000002</v>
      </c>
      <c r="AM279" s="162">
        <f t="shared" ref="AM279:AM289" si="171">(AL279)/$F$2</f>
        <v>0.62173600000000007</v>
      </c>
      <c r="AN279" s="150">
        <f t="shared" ref="AN279:AN289" si="172">(C279*G279)/1000</f>
        <v>551.54</v>
      </c>
      <c r="AO279" s="162">
        <f t="shared" ref="AO279:AO289" si="173">(AN279)/$F$3</f>
        <v>0.73538666666666663</v>
      </c>
      <c r="AP279" s="174">
        <f t="shared" si="169"/>
        <v>7353.8666666666677</v>
      </c>
    </row>
    <row r="280" spans="1:43">
      <c r="A280" s="49" t="s">
        <v>42</v>
      </c>
      <c r="B280" s="44">
        <v>133346</v>
      </c>
      <c r="C280" s="44">
        <v>4301</v>
      </c>
      <c r="D280" s="28">
        <v>97</v>
      </c>
      <c r="E280" s="28">
        <v>10</v>
      </c>
      <c r="F280" s="89">
        <v>0.87</v>
      </c>
      <c r="G280" s="28">
        <v>105</v>
      </c>
      <c r="H280" s="28">
        <v>7</v>
      </c>
      <c r="I280" s="89">
        <v>0.93</v>
      </c>
      <c r="J280" s="28">
        <v>267</v>
      </c>
      <c r="K280" s="28">
        <v>22</v>
      </c>
      <c r="L280" s="88">
        <v>0.91</v>
      </c>
      <c r="M280" s="7">
        <v>43.12</v>
      </c>
      <c r="N280" s="27">
        <v>18.600000000000001</v>
      </c>
      <c r="O280" s="32">
        <v>23231</v>
      </c>
      <c r="P280" s="85">
        <f t="shared" si="166"/>
        <v>0.17421594948479893</v>
      </c>
      <c r="Q280" s="6">
        <v>6314</v>
      </c>
      <c r="R280" s="6">
        <v>4519</v>
      </c>
      <c r="S280" s="6">
        <v>15298</v>
      </c>
      <c r="T280" s="6">
        <v>822</v>
      </c>
      <c r="U280" s="32">
        <v>3944</v>
      </c>
      <c r="V280" s="32">
        <v>890</v>
      </c>
      <c r="W280" s="32">
        <v>2115</v>
      </c>
      <c r="X280" s="75">
        <f t="shared" si="167"/>
        <v>33902</v>
      </c>
      <c r="Y280" s="6">
        <v>0</v>
      </c>
      <c r="Z280" s="24">
        <v>0</v>
      </c>
      <c r="AA280" s="20">
        <v>7.8033333333333337</v>
      </c>
      <c r="AB280" s="20">
        <v>7.7783333333333351</v>
      </c>
      <c r="AC280" s="93">
        <v>1726.5</v>
      </c>
      <c r="AD280" s="93">
        <v>1486.6666666666667</v>
      </c>
      <c r="AE280" s="28">
        <v>31.6</v>
      </c>
      <c r="AF280" s="77">
        <v>3.7</v>
      </c>
      <c r="AG280" s="89">
        <v>0.87</v>
      </c>
      <c r="AH280" s="28">
        <v>3.3</v>
      </c>
      <c r="AI280" s="77">
        <v>1.36</v>
      </c>
      <c r="AJ280" s="89">
        <v>0.54</v>
      </c>
      <c r="AK280" s="155">
        <f t="shared" si="168"/>
        <v>0.86019999999999996</v>
      </c>
      <c r="AL280" s="159">
        <f t="shared" si="170"/>
        <v>417.197</v>
      </c>
      <c r="AM280" s="162">
        <f t="shared" si="171"/>
        <v>0.55626266666666668</v>
      </c>
      <c r="AN280" s="150">
        <f t="shared" si="172"/>
        <v>451.60500000000002</v>
      </c>
      <c r="AO280" s="162">
        <f t="shared" si="173"/>
        <v>0.60214000000000001</v>
      </c>
      <c r="AP280" s="174">
        <f t="shared" si="169"/>
        <v>6021.4</v>
      </c>
    </row>
    <row r="281" spans="1:43">
      <c r="A281" s="49" t="s">
        <v>43</v>
      </c>
      <c r="B281" s="44">
        <v>173450</v>
      </c>
      <c r="C281" s="44">
        <v>5782</v>
      </c>
      <c r="D281" s="28">
        <v>64</v>
      </c>
      <c r="E281" s="28">
        <v>5</v>
      </c>
      <c r="F281" s="89">
        <v>0.86</v>
      </c>
      <c r="G281" s="28">
        <v>78</v>
      </c>
      <c r="H281" s="28">
        <v>6</v>
      </c>
      <c r="I281" s="89">
        <v>0.9</v>
      </c>
      <c r="J281" s="28">
        <v>152</v>
      </c>
      <c r="K281" s="28">
        <v>14</v>
      </c>
      <c r="L281" s="88">
        <v>0.87</v>
      </c>
      <c r="M281" s="7">
        <v>63.24</v>
      </c>
      <c r="N281" s="27">
        <v>20.3</v>
      </c>
      <c r="O281" s="32">
        <v>23332</v>
      </c>
      <c r="P281" s="85">
        <f t="shared" si="166"/>
        <v>0.13451715191697897</v>
      </c>
      <c r="Q281" s="6">
        <v>8194</v>
      </c>
      <c r="R281" s="6">
        <v>8276</v>
      </c>
      <c r="S281" s="6">
        <v>22026</v>
      </c>
      <c r="T281" s="6">
        <v>1037</v>
      </c>
      <c r="U281" s="32">
        <v>5469</v>
      </c>
      <c r="V281" s="32">
        <v>1017</v>
      </c>
      <c r="W281" s="32">
        <v>3522</v>
      </c>
      <c r="X281" s="75">
        <f t="shared" si="167"/>
        <v>49541</v>
      </c>
      <c r="Y281" s="6">
        <v>0</v>
      </c>
      <c r="Z281" s="24">
        <v>0</v>
      </c>
      <c r="AA281" s="20">
        <v>7.4824999999999999</v>
      </c>
      <c r="AB281" s="20">
        <v>7.4449999999999994</v>
      </c>
      <c r="AC281" s="93">
        <v>1559.25</v>
      </c>
      <c r="AD281" s="93">
        <v>1471.25</v>
      </c>
      <c r="AE281" s="28">
        <v>20.6</v>
      </c>
      <c r="AF281" s="77">
        <v>2</v>
      </c>
      <c r="AG281" s="89">
        <v>0.89</v>
      </c>
      <c r="AH281" s="28">
        <v>2.2000000000000002</v>
      </c>
      <c r="AI281" s="77">
        <v>0.57999999999999996</v>
      </c>
      <c r="AJ281" s="89">
        <v>0.71</v>
      </c>
      <c r="AK281" s="155">
        <f t="shared" si="168"/>
        <v>1.1564000000000001</v>
      </c>
      <c r="AL281" s="159">
        <f t="shared" si="170"/>
        <v>370.048</v>
      </c>
      <c r="AM281" s="162">
        <f t="shared" si="171"/>
        <v>0.49339733333333335</v>
      </c>
      <c r="AN281" s="150">
        <f t="shared" si="172"/>
        <v>450.99599999999998</v>
      </c>
      <c r="AO281" s="162">
        <f t="shared" si="173"/>
        <v>0.60132799999999997</v>
      </c>
      <c r="AP281" s="174">
        <f t="shared" si="169"/>
        <v>6013.2800000000007</v>
      </c>
    </row>
    <row r="282" spans="1:43">
      <c r="A282" s="49" t="s">
        <v>44</v>
      </c>
      <c r="B282" s="44">
        <v>171831</v>
      </c>
      <c r="C282" s="46">
        <v>5543</v>
      </c>
      <c r="D282" s="28">
        <v>77</v>
      </c>
      <c r="E282" s="28">
        <v>9</v>
      </c>
      <c r="F282" s="89">
        <v>0.85</v>
      </c>
      <c r="G282" s="28">
        <v>97</v>
      </c>
      <c r="H282" s="28">
        <v>8</v>
      </c>
      <c r="I282" s="89">
        <v>0.9</v>
      </c>
      <c r="J282" s="28">
        <v>240</v>
      </c>
      <c r="K282" s="28">
        <v>18</v>
      </c>
      <c r="L282" s="88">
        <v>0.91</v>
      </c>
      <c r="M282" s="7">
        <v>66.38</v>
      </c>
      <c r="N282" s="27">
        <v>20.399999999999999</v>
      </c>
      <c r="O282" s="32">
        <v>24530</v>
      </c>
      <c r="P282" s="85">
        <f t="shared" si="166"/>
        <v>0.14275654567569299</v>
      </c>
      <c r="Q282" s="6">
        <v>8109</v>
      </c>
      <c r="R282" s="6">
        <v>7267</v>
      </c>
      <c r="S282" s="6">
        <v>21067</v>
      </c>
      <c r="T282" s="6">
        <v>1312</v>
      </c>
      <c r="U282" s="32">
        <v>5598</v>
      </c>
      <c r="V282" s="32">
        <v>1067</v>
      </c>
      <c r="W282" s="32">
        <v>3688</v>
      </c>
      <c r="X282" s="75">
        <f t="shared" si="167"/>
        <v>48108</v>
      </c>
      <c r="Y282" s="6">
        <v>0</v>
      </c>
      <c r="Z282" s="24">
        <v>0</v>
      </c>
      <c r="AA282" s="20">
        <v>7.3542857142857159</v>
      </c>
      <c r="AB282" s="20">
        <v>7.3699999999999992</v>
      </c>
      <c r="AC282" s="93">
        <v>1595.7142857142858</v>
      </c>
      <c r="AD282" s="93">
        <v>1438</v>
      </c>
      <c r="AE282" s="28">
        <v>25.3</v>
      </c>
      <c r="AF282" s="77">
        <v>4.4000000000000004</v>
      </c>
      <c r="AG282" s="89">
        <v>0.82</v>
      </c>
      <c r="AH282" s="28">
        <v>3.3</v>
      </c>
      <c r="AI282" s="77">
        <v>1.27</v>
      </c>
      <c r="AJ282" s="89">
        <v>0.56999999999999995</v>
      </c>
      <c r="AK282" s="155">
        <f t="shared" si="168"/>
        <v>1.1086</v>
      </c>
      <c r="AL282" s="159">
        <f t="shared" si="170"/>
        <v>426.81099999999998</v>
      </c>
      <c r="AM282" s="162">
        <f t="shared" si="171"/>
        <v>0.56908133333333333</v>
      </c>
      <c r="AN282" s="150">
        <f t="shared" si="172"/>
        <v>537.67100000000005</v>
      </c>
      <c r="AO282" s="162">
        <f t="shared" si="173"/>
        <v>0.71689466666666668</v>
      </c>
      <c r="AP282" s="174">
        <f t="shared" si="169"/>
        <v>7168.9466666666676</v>
      </c>
    </row>
    <row r="283" spans="1:43">
      <c r="A283" s="49" t="s">
        <v>45</v>
      </c>
      <c r="B283" s="44">
        <v>172573</v>
      </c>
      <c r="C283" s="46">
        <v>5752</v>
      </c>
      <c r="D283" s="28">
        <v>156</v>
      </c>
      <c r="E283" s="28">
        <v>5</v>
      </c>
      <c r="F283" s="89">
        <v>0.94</v>
      </c>
      <c r="G283" s="28">
        <v>357</v>
      </c>
      <c r="H283" s="28">
        <v>17</v>
      </c>
      <c r="I283" s="89">
        <v>0.95</v>
      </c>
      <c r="J283" s="28">
        <v>357</v>
      </c>
      <c r="K283" s="28">
        <v>7</v>
      </c>
      <c r="L283" s="88">
        <v>0.93</v>
      </c>
      <c r="M283" s="7">
        <v>67.22</v>
      </c>
      <c r="N283" s="27">
        <v>20.6</v>
      </c>
      <c r="O283" s="32">
        <v>24020</v>
      </c>
      <c r="P283" s="85">
        <f t="shared" si="166"/>
        <v>0.13918747428624409</v>
      </c>
      <c r="Q283" s="6">
        <v>8226</v>
      </c>
      <c r="R283" s="6">
        <v>7634</v>
      </c>
      <c r="S283" s="6">
        <v>21370</v>
      </c>
      <c r="T283" s="6">
        <v>1355</v>
      </c>
      <c r="U283" s="32">
        <v>5467</v>
      </c>
      <c r="V283" s="32">
        <v>1084</v>
      </c>
      <c r="W283" s="32">
        <v>3382</v>
      </c>
      <c r="X283" s="75">
        <f t="shared" si="167"/>
        <v>48518</v>
      </c>
      <c r="Y283" s="6">
        <v>0</v>
      </c>
      <c r="Z283" s="24">
        <v>0</v>
      </c>
      <c r="AA283" s="20">
        <v>7.3922222222222222</v>
      </c>
      <c r="AB283" s="20">
        <v>7.4977777777777783</v>
      </c>
      <c r="AC283" s="93">
        <v>1705</v>
      </c>
      <c r="AD283" s="93">
        <v>1457.3333333333333</v>
      </c>
      <c r="AE283" s="28">
        <v>29.4</v>
      </c>
      <c r="AF283" s="77">
        <v>4.4000000000000004</v>
      </c>
      <c r="AG283" s="89">
        <v>0.84</v>
      </c>
      <c r="AH283" s="28">
        <v>3.9</v>
      </c>
      <c r="AI283" s="77">
        <v>0.98</v>
      </c>
      <c r="AJ283" s="89">
        <v>0.73</v>
      </c>
      <c r="AK283" s="155">
        <f t="shared" si="168"/>
        <v>1.1504000000000001</v>
      </c>
      <c r="AL283" s="159">
        <f t="shared" si="170"/>
        <v>897.31200000000001</v>
      </c>
      <c r="AM283" s="162">
        <f t="shared" si="171"/>
        <v>1.1964159999999999</v>
      </c>
      <c r="AN283" s="150">
        <f t="shared" si="172"/>
        <v>2053.4639999999999</v>
      </c>
      <c r="AO283" s="162">
        <f t="shared" si="173"/>
        <v>2.7379519999999999</v>
      </c>
      <c r="AP283" s="174">
        <f t="shared" si="169"/>
        <v>27379.520000000004</v>
      </c>
    </row>
    <row r="284" spans="1:43">
      <c r="A284" s="49" t="s">
        <v>48</v>
      </c>
      <c r="B284" s="94">
        <v>173298</v>
      </c>
      <c r="C284" s="46">
        <v>5777</v>
      </c>
      <c r="D284" s="28">
        <v>161</v>
      </c>
      <c r="E284" s="28">
        <v>6</v>
      </c>
      <c r="F284" s="89">
        <v>0.95</v>
      </c>
      <c r="G284" s="28">
        <v>176</v>
      </c>
      <c r="H284" s="28">
        <v>6</v>
      </c>
      <c r="I284" s="89">
        <v>0.96</v>
      </c>
      <c r="J284" s="28">
        <v>363</v>
      </c>
      <c r="K284" s="28">
        <v>17</v>
      </c>
      <c r="L284" s="88">
        <v>0.94</v>
      </c>
      <c r="M284" s="7">
        <v>42.4</v>
      </c>
      <c r="N284" s="27">
        <v>19.2</v>
      </c>
      <c r="O284" s="95">
        <v>24136</v>
      </c>
      <c r="P284" s="7">
        <f t="shared" si="166"/>
        <v>0.13927454442636383</v>
      </c>
      <c r="Q284" s="96">
        <v>8051</v>
      </c>
      <c r="R284" s="96">
        <v>7500</v>
      </c>
      <c r="S284" s="96">
        <v>21557</v>
      </c>
      <c r="T284" s="96">
        <v>1025</v>
      </c>
      <c r="U284" s="95">
        <v>5363</v>
      </c>
      <c r="V284" s="95">
        <v>1014</v>
      </c>
      <c r="W284" s="95">
        <v>3994</v>
      </c>
      <c r="X284" s="97">
        <f t="shared" si="167"/>
        <v>48504</v>
      </c>
      <c r="Y284" s="6">
        <v>0</v>
      </c>
      <c r="Z284" s="24">
        <v>0</v>
      </c>
      <c r="AA284" s="20">
        <v>7.3120000000000003</v>
      </c>
      <c r="AB284" s="20">
        <v>7.4620000000000006</v>
      </c>
      <c r="AC284" s="93">
        <v>1737.6</v>
      </c>
      <c r="AD284" s="93">
        <v>1413.2</v>
      </c>
      <c r="AE284" s="28">
        <v>27.3</v>
      </c>
      <c r="AF284" s="77">
        <v>4.8</v>
      </c>
      <c r="AG284" s="89">
        <v>0.81</v>
      </c>
      <c r="AH284" s="28">
        <v>4</v>
      </c>
      <c r="AI284" s="77">
        <v>0.72</v>
      </c>
      <c r="AJ284" s="89">
        <v>0.8</v>
      </c>
      <c r="AK284" s="155">
        <f t="shared" si="168"/>
        <v>1.1554</v>
      </c>
      <c r="AL284" s="159">
        <f t="shared" si="170"/>
        <v>930.09699999999998</v>
      </c>
      <c r="AM284" s="162">
        <f t="shared" si="171"/>
        <v>1.2401293333333334</v>
      </c>
      <c r="AN284" s="150">
        <f t="shared" si="172"/>
        <v>1016.752</v>
      </c>
      <c r="AO284" s="162">
        <f t="shared" si="173"/>
        <v>1.3556693333333332</v>
      </c>
      <c r="AP284" s="174">
        <f t="shared" si="169"/>
        <v>13556.693333333335</v>
      </c>
      <c r="AQ284" t="s">
        <v>142</v>
      </c>
    </row>
    <row r="285" spans="1:43">
      <c r="A285" s="49" t="s">
        <v>51</v>
      </c>
      <c r="B285" s="44">
        <v>170656</v>
      </c>
      <c r="C285" s="46">
        <v>5505</v>
      </c>
      <c r="D285" s="28">
        <v>135</v>
      </c>
      <c r="E285" s="28">
        <v>6</v>
      </c>
      <c r="F285" s="89">
        <v>0.93</v>
      </c>
      <c r="G285" s="28">
        <v>151</v>
      </c>
      <c r="H285" s="28">
        <v>6</v>
      </c>
      <c r="I285" s="89">
        <v>0.95</v>
      </c>
      <c r="J285" s="28">
        <v>379</v>
      </c>
      <c r="K285" s="28">
        <v>19</v>
      </c>
      <c r="L285" s="88">
        <v>0.91</v>
      </c>
      <c r="M285" s="7">
        <v>44.2</v>
      </c>
      <c r="N285" s="27">
        <v>18.600000000000001</v>
      </c>
      <c r="O285" s="32">
        <v>30392</v>
      </c>
      <c r="P285" s="7">
        <f t="shared" si="166"/>
        <v>0.17808925557847366</v>
      </c>
      <c r="Q285" s="6">
        <v>7784</v>
      </c>
      <c r="R285" s="6">
        <v>7468</v>
      </c>
      <c r="S285" s="6">
        <v>20833</v>
      </c>
      <c r="T285" s="6">
        <v>792</v>
      </c>
      <c r="U285" s="32">
        <v>5480</v>
      </c>
      <c r="V285" s="32">
        <v>1071</v>
      </c>
      <c r="W285" s="32">
        <v>3164</v>
      </c>
      <c r="X285" s="75">
        <f t="shared" si="167"/>
        <v>46592</v>
      </c>
      <c r="Y285" s="6">
        <v>0</v>
      </c>
      <c r="Z285" s="24">
        <v>0</v>
      </c>
      <c r="AA285" s="20">
        <v>7.2625000000000002</v>
      </c>
      <c r="AB285" s="20">
        <v>7.2787499999999996</v>
      </c>
      <c r="AC285" s="93">
        <v>1785.75</v>
      </c>
      <c r="AD285" s="93">
        <v>1626.25</v>
      </c>
      <c r="AE285" s="28">
        <v>27.6</v>
      </c>
      <c r="AF285" s="77">
        <v>5.6</v>
      </c>
      <c r="AG285" s="89">
        <v>0.78</v>
      </c>
      <c r="AH285" s="28">
        <v>3.7</v>
      </c>
      <c r="AI285" s="77">
        <v>0.73</v>
      </c>
      <c r="AJ285" s="89">
        <v>0.79</v>
      </c>
      <c r="AK285" s="155">
        <f t="shared" si="168"/>
        <v>1.101</v>
      </c>
      <c r="AL285" s="159">
        <f t="shared" si="170"/>
        <v>743.17499999999995</v>
      </c>
      <c r="AM285" s="162">
        <f t="shared" si="171"/>
        <v>0.99089999999999989</v>
      </c>
      <c r="AN285" s="150">
        <f t="shared" si="172"/>
        <v>831.255</v>
      </c>
      <c r="AO285" s="162">
        <f t="shared" si="173"/>
        <v>1.1083400000000001</v>
      </c>
      <c r="AP285" s="174">
        <f t="shared" si="169"/>
        <v>11083.4</v>
      </c>
    </row>
    <row r="286" spans="1:43">
      <c r="A286" s="49" t="s">
        <v>53</v>
      </c>
      <c r="B286" s="44">
        <v>164801</v>
      </c>
      <c r="C286" s="46">
        <v>5493</v>
      </c>
      <c r="D286" s="28">
        <v>107</v>
      </c>
      <c r="E286" s="28">
        <v>5</v>
      </c>
      <c r="F286" s="89">
        <v>0.95</v>
      </c>
      <c r="G286" s="28">
        <v>119</v>
      </c>
      <c r="H286" s="28">
        <v>6</v>
      </c>
      <c r="I286" s="89">
        <v>0.94</v>
      </c>
      <c r="J286" s="28">
        <v>264</v>
      </c>
      <c r="K286" s="28">
        <v>21</v>
      </c>
      <c r="L286" s="88">
        <v>0.92</v>
      </c>
      <c r="M286" s="7">
        <v>65.94</v>
      </c>
      <c r="N286" s="27">
        <v>16.600000000000001</v>
      </c>
      <c r="O286" s="32">
        <v>25459</v>
      </c>
      <c r="P286" s="7">
        <f t="shared" si="166"/>
        <v>0.15448328590239138</v>
      </c>
      <c r="Q286" s="6">
        <v>7320</v>
      </c>
      <c r="R286" s="6">
        <v>7074</v>
      </c>
      <c r="S286" s="6">
        <v>20448</v>
      </c>
      <c r="T286" s="6">
        <v>959</v>
      </c>
      <c r="U286" s="32">
        <v>5125</v>
      </c>
      <c r="V286" s="32">
        <v>1125</v>
      </c>
      <c r="W286" s="32">
        <v>3820</v>
      </c>
      <c r="X286" s="75">
        <f t="shared" si="167"/>
        <v>45871</v>
      </c>
      <c r="Y286" s="6">
        <v>0</v>
      </c>
      <c r="Z286" s="24">
        <v>0</v>
      </c>
      <c r="AA286" s="20">
        <v>7.2</v>
      </c>
      <c r="AB286" s="20">
        <v>7.3</v>
      </c>
      <c r="AC286" s="93">
        <v>1746</v>
      </c>
      <c r="AD286" s="93">
        <v>1531</v>
      </c>
      <c r="AE286" s="28">
        <v>27.2</v>
      </c>
      <c r="AF286" s="77">
        <v>2.4</v>
      </c>
      <c r="AG286" s="89">
        <v>0.92</v>
      </c>
      <c r="AH286" s="28">
        <v>3.3</v>
      </c>
      <c r="AI286" s="77">
        <v>1.28</v>
      </c>
      <c r="AJ286" s="89">
        <v>0.6</v>
      </c>
      <c r="AK286" s="155">
        <f t="shared" si="168"/>
        <v>1.0986</v>
      </c>
      <c r="AL286" s="159">
        <f t="shared" si="170"/>
        <v>587.75099999999998</v>
      </c>
      <c r="AM286" s="162">
        <f t="shared" si="171"/>
        <v>0.78366799999999992</v>
      </c>
      <c r="AN286" s="150">
        <f t="shared" si="172"/>
        <v>653.66700000000003</v>
      </c>
      <c r="AO286" s="162">
        <f t="shared" si="173"/>
        <v>0.871556</v>
      </c>
      <c r="AP286" s="174">
        <f t="shared" si="169"/>
        <v>8715.5600000000013</v>
      </c>
    </row>
    <row r="287" spans="1:43">
      <c r="A287" s="49" t="s">
        <v>55</v>
      </c>
      <c r="B287" s="44">
        <v>173244</v>
      </c>
      <c r="C287" s="46">
        <v>5589</v>
      </c>
      <c r="D287" s="28">
        <v>112</v>
      </c>
      <c r="E287" s="28">
        <v>3</v>
      </c>
      <c r="F287" s="89">
        <v>0.96</v>
      </c>
      <c r="G287" s="28">
        <v>128</v>
      </c>
      <c r="H287" s="28">
        <v>5</v>
      </c>
      <c r="I287" s="89">
        <v>0.96</v>
      </c>
      <c r="J287" s="28">
        <v>283</v>
      </c>
      <c r="K287" s="28">
        <v>19</v>
      </c>
      <c r="L287" s="88">
        <v>0.92</v>
      </c>
      <c r="M287" s="7">
        <v>43.7</v>
      </c>
      <c r="N287" s="27">
        <v>16.7</v>
      </c>
      <c r="O287" s="32">
        <v>24474</v>
      </c>
      <c r="P287" s="7">
        <f t="shared" si="166"/>
        <v>0.14126896169564315</v>
      </c>
      <c r="Q287" s="6">
        <v>7589</v>
      </c>
      <c r="R287" s="6">
        <v>6618</v>
      </c>
      <c r="S287" s="6">
        <v>21240</v>
      </c>
      <c r="T287" s="6">
        <v>1143</v>
      </c>
      <c r="U287" s="32">
        <v>5236</v>
      </c>
      <c r="V287" s="32">
        <v>1154</v>
      </c>
      <c r="W287" s="32">
        <v>3089</v>
      </c>
      <c r="X287" s="75">
        <f t="shared" si="167"/>
        <v>46069</v>
      </c>
      <c r="Y287" s="6">
        <v>0</v>
      </c>
      <c r="Z287" s="24">
        <v>0</v>
      </c>
      <c r="AA287" s="20">
        <v>7.39</v>
      </c>
      <c r="AB287" s="20">
        <v>7.39</v>
      </c>
      <c r="AC287" s="93">
        <v>1852</v>
      </c>
      <c r="AD287" s="93">
        <v>1644</v>
      </c>
      <c r="AE287" s="28">
        <v>31.2</v>
      </c>
      <c r="AF287" s="77">
        <v>2.6</v>
      </c>
      <c r="AG287" s="89">
        <v>0.91</v>
      </c>
      <c r="AH287" s="28">
        <v>3.5</v>
      </c>
      <c r="AI287" s="77">
        <v>1.49</v>
      </c>
      <c r="AJ287" s="89">
        <v>0.52</v>
      </c>
      <c r="AK287" s="155">
        <f t="shared" si="168"/>
        <v>1.1177999999999999</v>
      </c>
      <c r="AL287" s="159">
        <f t="shared" si="170"/>
        <v>625.96799999999996</v>
      </c>
      <c r="AM287" s="162">
        <f t="shared" si="171"/>
        <v>0.83462399999999992</v>
      </c>
      <c r="AN287" s="150">
        <f t="shared" si="172"/>
        <v>715.39200000000005</v>
      </c>
      <c r="AO287" s="162">
        <f t="shared" si="173"/>
        <v>0.95385600000000004</v>
      </c>
      <c r="AP287" s="174">
        <f t="shared" si="169"/>
        <v>9538.56</v>
      </c>
    </row>
    <row r="288" spans="1:43">
      <c r="A288" s="49" t="s">
        <v>56</v>
      </c>
      <c r="B288" s="44">
        <v>138177</v>
      </c>
      <c r="C288" s="46">
        <v>4605.8999999999996</v>
      </c>
      <c r="D288" s="28">
        <v>100.33333333333333</v>
      </c>
      <c r="E288" s="28">
        <v>3.7142857142857144</v>
      </c>
      <c r="F288" s="89">
        <v>0.95</v>
      </c>
      <c r="G288" s="28">
        <v>93.333333333333329</v>
      </c>
      <c r="H288" s="28">
        <v>4</v>
      </c>
      <c r="I288" s="89">
        <v>0.96</v>
      </c>
      <c r="J288" s="28">
        <v>245.5</v>
      </c>
      <c r="K288" s="28">
        <v>20.7</v>
      </c>
      <c r="L288" s="88">
        <v>0.89</v>
      </c>
      <c r="M288" s="7">
        <v>87.42</v>
      </c>
      <c r="N288" s="27">
        <v>18.600000000000001</v>
      </c>
      <c r="O288" s="32">
        <v>22237</v>
      </c>
      <c r="P288" s="7">
        <f t="shared" si="166"/>
        <v>0.16093126931399582</v>
      </c>
      <c r="Q288" s="6">
        <v>6676</v>
      </c>
      <c r="R288" s="6">
        <v>5828</v>
      </c>
      <c r="S288" s="6">
        <v>16697</v>
      </c>
      <c r="T288" s="6">
        <v>1152</v>
      </c>
      <c r="U288" s="32">
        <v>4737</v>
      </c>
      <c r="V288" s="32">
        <v>1151</v>
      </c>
      <c r="W288" s="32">
        <v>2391</v>
      </c>
      <c r="X288" s="75">
        <f t="shared" si="167"/>
        <v>38632</v>
      </c>
      <c r="Y288" s="6">
        <v>0</v>
      </c>
      <c r="Z288" s="24">
        <v>0</v>
      </c>
      <c r="AA288" s="20">
        <v>7.6166666666666663</v>
      </c>
      <c r="AB288" s="20">
        <v>7.5200000000000005</v>
      </c>
      <c r="AC288" s="93">
        <v>1743.3333333333333</v>
      </c>
      <c r="AD288" s="93">
        <v>1713.8571428571429</v>
      </c>
      <c r="AE288" s="28">
        <v>26.216666666666665</v>
      </c>
      <c r="AF288" s="77">
        <v>2.6071428571428572</v>
      </c>
      <c r="AG288" s="89">
        <v>0.89</v>
      </c>
      <c r="AH288" s="28">
        <v>3.5033333333333339</v>
      </c>
      <c r="AI288" s="77">
        <v>1.1342857142857141</v>
      </c>
      <c r="AJ288" s="89">
        <v>0.65</v>
      </c>
      <c r="AK288" s="155">
        <f t="shared" si="168"/>
        <v>0.92117999999999989</v>
      </c>
      <c r="AL288" s="159">
        <f t="shared" si="170"/>
        <v>462.12529999999992</v>
      </c>
      <c r="AM288" s="162">
        <f t="shared" si="171"/>
        <v>0.61616706666666654</v>
      </c>
      <c r="AN288" s="150">
        <f t="shared" si="172"/>
        <v>429.88399999999996</v>
      </c>
      <c r="AO288" s="162">
        <f t="shared" si="173"/>
        <v>0.57317866666666661</v>
      </c>
      <c r="AP288" s="174">
        <f t="shared" si="169"/>
        <v>5731.786666666666</v>
      </c>
    </row>
    <row r="289" spans="1:43" ht="13.5" thickBot="1">
      <c r="A289" s="49" t="s">
        <v>59</v>
      </c>
      <c r="B289" s="45">
        <v>150327</v>
      </c>
      <c r="C289" s="47">
        <v>4849.2580645161288</v>
      </c>
      <c r="D289" s="37">
        <v>83.333333333333329</v>
      </c>
      <c r="E289" s="37">
        <v>4.3</v>
      </c>
      <c r="F289" s="135">
        <v>0.93</v>
      </c>
      <c r="G289" s="37">
        <v>83.888888888888886</v>
      </c>
      <c r="H289" s="37">
        <v>4.3</v>
      </c>
      <c r="I289" s="135">
        <v>0.95</v>
      </c>
      <c r="J289" s="37">
        <v>187.44444444444446</v>
      </c>
      <c r="K289" s="37">
        <v>11.21125</v>
      </c>
      <c r="L289" s="88">
        <v>0.93</v>
      </c>
      <c r="M289" s="67">
        <v>67.34</v>
      </c>
      <c r="N289" s="68">
        <v>18.399999999999999</v>
      </c>
      <c r="O289" s="33">
        <v>23658</v>
      </c>
      <c r="P289" s="7">
        <f t="shared" si="166"/>
        <v>0.15737691831806661</v>
      </c>
      <c r="Q289" s="6">
        <v>6992</v>
      </c>
      <c r="R289" s="6">
        <v>6667</v>
      </c>
      <c r="S289" s="6">
        <v>19064</v>
      </c>
      <c r="T289" s="6">
        <v>1055</v>
      </c>
      <c r="U289" s="33">
        <v>4573</v>
      </c>
      <c r="V289" s="33">
        <v>1059</v>
      </c>
      <c r="W289" s="33">
        <v>2477</v>
      </c>
      <c r="X289" s="75">
        <f t="shared" si="167"/>
        <v>41887</v>
      </c>
      <c r="Y289" s="6">
        <v>0</v>
      </c>
      <c r="Z289" s="25">
        <v>0</v>
      </c>
      <c r="AA289" s="20">
        <v>7.6257142857142872</v>
      </c>
      <c r="AB289" s="20">
        <v>7.4942857142857147</v>
      </c>
      <c r="AC289" s="93">
        <v>1809.4444444444443</v>
      </c>
      <c r="AD289" s="93">
        <v>1733.1</v>
      </c>
      <c r="AE289" s="37">
        <v>20.085714285714285</v>
      </c>
      <c r="AF289" s="78">
        <v>1.7371428571428571</v>
      </c>
      <c r="AG289" s="89">
        <v>0.92</v>
      </c>
      <c r="AH289" s="37">
        <v>2.7642857142857147</v>
      </c>
      <c r="AI289" s="78">
        <v>1.3557142857142861</v>
      </c>
      <c r="AJ289" s="89">
        <v>0.52</v>
      </c>
      <c r="AK289" s="155">
        <f t="shared" si="168"/>
        <v>0.96985161290322575</v>
      </c>
      <c r="AL289" s="159">
        <f t="shared" si="170"/>
        <v>404.10483870967738</v>
      </c>
      <c r="AM289" s="162">
        <f t="shared" si="171"/>
        <v>0.53880645161290319</v>
      </c>
      <c r="AN289" s="150">
        <f t="shared" si="172"/>
        <v>406.79887096774189</v>
      </c>
      <c r="AO289" s="162">
        <f t="shared" si="173"/>
        <v>0.54239849462365586</v>
      </c>
      <c r="AP289" s="174">
        <f t="shared" si="169"/>
        <v>5423.9849462365582</v>
      </c>
    </row>
    <row r="290" spans="1:43" ht="13.5" thickTop="1">
      <c r="A290" s="61" t="s">
        <v>143</v>
      </c>
      <c r="B290" s="62">
        <f>SUM(B278:B289)</f>
        <v>1929808</v>
      </c>
      <c r="C290" s="62">
        <f>SUM(C278:C289)</f>
        <v>63459.15806451613</v>
      </c>
      <c r="D290" s="62"/>
      <c r="E290" s="62"/>
      <c r="F290" s="111"/>
      <c r="G290" s="111"/>
      <c r="H290" s="111"/>
      <c r="I290" s="111"/>
      <c r="J290" s="111"/>
      <c r="K290" s="111"/>
      <c r="L290" s="62"/>
      <c r="M290" s="62">
        <f>SUM(M278:M289)</f>
        <v>749.7</v>
      </c>
      <c r="N290" s="62"/>
      <c r="O290" s="62">
        <f>SUM(O278:O289)</f>
        <v>288114</v>
      </c>
      <c r="P290" s="62"/>
      <c r="Q290" s="62">
        <f t="shared" ref="Q290:Z290" si="174">SUM(Q278:Q289)</f>
        <v>89604</v>
      </c>
      <c r="R290" s="62">
        <f t="shared" si="174"/>
        <v>82501</v>
      </c>
      <c r="S290" s="62">
        <f t="shared" si="174"/>
        <v>235752</v>
      </c>
      <c r="T290" s="62">
        <f t="shared" si="174"/>
        <v>12294</v>
      </c>
      <c r="U290" s="62">
        <f t="shared" si="174"/>
        <v>60615</v>
      </c>
      <c r="V290" s="62">
        <f t="shared" si="174"/>
        <v>12414</v>
      </c>
      <c r="W290" s="62">
        <f t="shared" si="174"/>
        <v>36752</v>
      </c>
      <c r="X290" s="62">
        <f t="shared" si="174"/>
        <v>529932</v>
      </c>
      <c r="Y290" s="62">
        <f t="shared" si="174"/>
        <v>0</v>
      </c>
      <c r="Z290" s="62">
        <f t="shared" si="174"/>
        <v>0</v>
      </c>
      <c r="AA290" s="62"/>
      <c r="AB290" s="62"/>
      <c r="AC290" s="62"/>
      <c r="AD290" s="62"/>
      <c r="AE290" s="62"/>
      <c r="AF290" s="79"/>
      <c r="AG290" s="62"/>
      <c r="AH290" s="62"/>
      <c r="AI290" s="81"/>
      <c r="AJ290" s="62"/>
      <c r="AK290" s="156"/>
      <c r="AL290" s="146"/>
      <c r="AM290" s="147"/>
      <c r="AN290" s="151"/>
      <c r="AO290" s="147"/>
      <c r="AP290" s="144"/>
    </row>
    <row r="291" spans="1:43" ht="13.5" thickBot="1">
      <c r="A291" s="60" t="s">
        <v>144</v>
      </c>
      <c r="B291" s="8">
        <f t="shared" ref="B291:U291" si="175">SUM(AVERAGE(B278:B289))</f>
        <v>160817.33333333334</v>
      </c>
      <c r="C291" s="8">
        <f t="shared" si="175"/>
        <v>5288.2631720430109</v>
      </c>
      <c r="D291" s="8">
        <f t="shared" si="175"/>
        <v>107.47222222222221</v>
      </c>
      <c r="E291" s="8">
        <f t="shared" si="175"/>
        <v>5.7511904761904757</v>
      </c>
      <c r="F291" s="90">
        <f>SUM(AVERAGE(F278:F289))</f>
        <v>0.91999999999999993</v>
      </c>
      <c r="G291" s="8">
        <f>SUM(AVERAGE(G278:G289))</f>
        <v>144.5185185185185</v>
      </c>
      <c r="H291" s="8">
        <f>SUM(AVERAGE(H278:H289))</f>
        <v>6.6916666666666664</v>
      </c>
      <c r="I291" s="90">
        <f>SUM(AVERAGE(I278:I289))</f>
        <v>0.94249999999999989</v>
      </c>
      <c r="J291" s="8">
        <f t="shared" si="175"/>
        <v>271.99537037037038</v>
      </c>
      <c r="K291" s="8">
        <f t="shared" si="175"/>
        <v>17.159270833333334</v>
      </c>
      <c r="L291" s="90">
        <f>SUM(AVERAGE(L278:L289))</f>
        <v>0.91583333333333339</v>
      </c>
      <c r="M291" s="8">
        <f t="shared" si="175"/>
        <v>62.475000000000001</v>
      </c>
      <c r="N291" s="80">
        <f t="shared" si="175"/>
        <v>18.708333333333332</v>
      </c>
      <c r="O291" s="8">
        <f t="shared" si="175"/>
        <v>24009.5</v>
      </c>
      <c r="P291" s="48">
        <f t="shared" si="175"/>
        <v>0.1499798002036562</v>
      </c>
      <c r="Q291" s="8">
        <f t="shared" si="175"/>
        <v>7467</v>
      </c>
      <c r="R291" s="8">
        <f t="shared" si="175"/>
        <v>6875.083333333333</v>
      </c>
      <c r="S291" s="8">
        <f t="shared" si="175"/>
        <v>19646</v>
      </c>
      <c r="T291" s="8">
        <f t="shared" si="175"/>
        <v>1024.5</v>
      </c>
      <c r="U291" s="8">
        <f t="shared" si="175"/>
        <v>5051.25</v>
      </c>
      <c r="V291" s="8">
        <f>SUM(AVERAGE(V278:V289))</f>
        <v>1034.5</v>
      </c>
      <c r="W291" s="8">
        <f>SUM(AVERAGE(W278:W289))</f>
        <v>3062.6666666666665</v>
      </c>
      <c r="X291" s="8">
        <f>SUM(AVERAGE(X278:X289))</f>
        <v>44161</v>
      </c>
      <c r="Y291" s="8"/>
      <c r="Z291" s="84"/>
      <c r="AA291" s="21">
        <f t="shared" ref="AA291:AJ291" si="176">SUM(AVERAGE(AA278:AA289))</f>
        <v>7.5083161375661369</v>
      </c>
      <c r="AB291" s="21">
        <f t="shared" si="176"/>
        <v>7.4848217592592592</v>
      </c>
      <c r="AC291" s="21">
        <f t="shared" si="176"/>
        <v>1740.2041005291005</v>
      </c>
      <c r="AD291" s="21">
        <f t="shared" si="176"/>
        <v>1560.7190476190474</v>
      </c>
      <c r="AE291" s="21">
        <f t="shared" si="176"/>
        <v>27.058531746031747</v>
      </c>
      <c r="AF291" s="21">
        <f t="shared" si="176"/>
        <v>3.2870238095238093</v>
      </c>
      <c r="AG291" s="90">
        <f t="shared" si="176"/>
        <v>0.87250000000000005</v>
      </c>
      <c r="AH291" s="21">
        <f t="shared" si="176"/>
        <v>3.4056349206349199</v>
      </c>
      <c r="AI291" s="21">
        <f t="shared" si="176"/>
        <v>1.0425</v>
      </c>
      <c r="AJ291" s="90">
        <f t="shared" si="176"/>
        <v>0.66333333333333322</v>
      </c>
      <c r="AK291" s="157">
        <f>C291/$H$2</f>
        <v>1.0576526344086021</v>
      </c>
      <c r="AL291" s="160">
        <f t="shared" ref="AL291" si="177">(C291*D291)/1000</f>
        <v>568.34139479540022</v>
      </c>
      <c r="AM291" s="163">
        <f t="shared" ref="AM291" si="178">(AL291)/$F$2</f>
        <v>0.75778852639386696</v>
      </c>
      <c r="AN291" s="152">
        <f t="shared" ref="AN291" si="179">(C291*G291)/1000</f>
        <v>764.25195915969732</v>
      </c>
      <c r="AO291" s="163">
        <f t="shared" ref="AO291" si="180">(AN291)/$F$3</f>
        <v>1.0190026122129299</v>
      </c>
      <c r="AP291" s="178">
        <f>AVERAGE(AP278:AP289)</f>
        <v>10375.058745519711</v>
      </c>
    </row>
    <row r="292" spans="1:43" ht="13.5" thickTop="1"/>
    <row r="293" spans="1:43" ht="13.5" thickBot="1"/>
    <row r="294" spans="1:43" ht="13.5" thickTop="1">
      <c r="A294" s="13" t="s">
        <v>10</v>
      </c>
      <c r="B294" s="14" t="s">
        <v>5</v>
      </c>
      <c r="C294" s="14" t="s">
        <v>5</v>
      </c>
      <c r="D294" s="14" t="s">
        <v>145</v>
      </c>
      <c r="E294" s="14" t="s">
        <v>146</v>
      </c>
      <c r="F294" s="14" t="s">
        <v>3</v>
      </c>
      <c r="G294" s="14" t="s">
        <v>147</v>
      </c>
      <c r="H294" s="14" t="s">
        <v>148</v>
      </c>
      <c r="I294" s="14" t="s">
        <v>15</v>
      </c>
      <c r="J294" s="14" t="s">
        <v>149</v>
      </c>
      <c r="K294" s="14" t="s">
        <v>150</v>
      </c>
      <c r="L294" s="14" t="s">
        <v>9</v>
      </c>
      <c r="M294" s="14" t="s">
        <v>18</v>
      </c>
      <c r="N294" s="15" t="s">
        <v>19</v>
      </c>
      <c r="O294" s="15" t="s">
        <v>131</v>
      </c>
      <c r="P294" s="15" t="s">
        <v>21</v>
      </c>
      <c r="Q294" s="15" t="s">
        <v>81</v>
      </c>
      <c r="R294" s="15" t="s">
        <v>82</v>
      </c>
      <c r="S294" s="15" t="s">
        <v>83</v>
      </c>
      <c r="T294" s="15" t="s">
        <v>84</v>
      </c>
      <c r="U294" s="15" t="s">
        <v>85</v>
      </c>
      <c r="V294" s="15" t="s">
        <v>114</v>
      </c>
      <c r="W294" s="15" t="s">
        <v>86</v>
      </c>
      <c r="X294" s="74" t="s">
        <v>87</v>
      </c>
      <c r="Y294" s="107" t="s">
        <v>22</v>
      </c>
      <c r="Z294" s="108"/>
      <c r="AA294" s="14" t="s">
        <v>23</v>
      </c>
      <c r="AB294" s="14" t="s">
        <v>24</v>
      </c>
      <c r="AC294" s="14" t="s">
        <v>25</v>
      </c>
      <c r="AD294" s="14" t="s">
        <v>26</v>
      </c>
      <c r="AE294" s="14" t="s">
        <v>151</v>
      </c>
      <c r="AF294" s="14" t="s">
        <v>152</v>
      </c>
      <c r="AG294" s="14" t="s">
        <v>90</v>
      </c>
      <c r="AH294" s="14" t="s">
        <v>153</v>
      </c>
      <c r="AI294" s="14" t="s">
        <v>154</v>
      </c>
      <c r="AJ294" s="107" t="s">
        <v>93</v>
      </c>
      <c r="AK294" s="164" t="s">
        <v>115</v>
      </c>
      <c r="AL294" s="165" t="s">
        <v>116</v>
      </c>
      <c r="AM294" s="166" t="s">
        <v>117</v>
      </c>
      <c r="AN294" s="167" t="s">
        <v>115</v>
      </c>
      <c r="AO294" s="166" t="s">
        <v>115</v>
      </c>
      <c r="AP294" s="164" t="s">
        <v>27</v>
      </c>
    </row>
    <row r="295" spans="1:43" ht="14.25" thickBot="1">
      <c r="A295" s="16" t="s">
        <v>155</v>
      </c>
      <c r="B295" s="17" t="s">
        <v>29</v>
      </c>
      <c r="C295" s="18" t="s">
        <v>30</v>
      </c>
      <c r="D295" s="17" t="s">
        <v>31</v>
      </c>
      <c r="E295" s="17" t="s">
        <v>31</v>
      </c>
      <c r="F295" s="109" t="s">
        <v>32</v>
      </c>
      <c r="G295" s="110" t="s">
        <v>31</v>
      </c>
      <c r="H295" s="110" t="s">
        <v>31</v>
      </c>
      <c r="I295" s="109" t="s">
        <v>32</v>
      </c>
      <c r="J295" s="110" t="s">
        <v>31</v>
      </c>
      <c r="K295" s="110" t="s">
        <v>31</v>
      </c>
      <c r="L295" s="19" t="s">
        <v>32</v>
      </c>
      <c r="M295" s="17" t="s">
        <v>33</v>
      </c>
      <c r="N295" s="19" t="s">
        <v>34</v>
      </c>
      <c r="O295" s="19" t="s">
        <v>35</v>
      </c>
      <c r="P295" s="18" t="s">
        <v>36</v>
      </c>
      <c r="Q295" s="19" t="s">
        <v>35</v>
      </c>
      <c r="R295" s="19" t="s">
        <v>35</v>
      </c>
      <c r="S295" s="19" t="s">
        <v>35</v>
      </c>
      <c r="T295" s="19" t="s">
        <v>35</v>
      </c>
      <c r="U295" s="19" t="s">
        <v>35</v>
      </c>
      <c r="V295" s="19" t="s">
        <v>35</v>
      </c>
      <c r="W295" s="19" t="s">
        <v>35</v>
      </c>
      <c r="X295" s="19" t="s">
        <v>35</v>
      </c>
      <c r="Y295" s="17" t="s">
        <v>156</v>
      </c>
      <c r="Z295" s="17" t="s">
        <v>38</v>
      </c>
      <c r="AA295" s="17"/>
      <c r="AB295" s="17"/>
      <c r="AC295" s="17"/>
      <c r="AD295" s="17"/>
      <c r="AE295" s="17" t="s">
        <v>31</v>
      </c>
      <c r="AF295" s="17" t="s">
        <v>31</v>
      </c>
      <c r="AG295" s="19" t="s">
        <v>32</v>
      </c>
      <c r="AH295" s="17" t="s">
        <v>31</v>
      </c>
      <c r="AI295" s="17" t="s">
        <v>31</v>
      </c>
      <c r="AJ295" s="142" t="s">
        <v>32</v>
      </c>
      <c r="AK295" s="153" t="s">
        <v>5</v>
      </c>
      <c r="AL295" s="143" t="s">
        <v>119</v>
      </c>
      <c r="AM295" s="131" t="s">
        <v>120</v>
      </c>
      <c r="AN295" s="148" t="s">
        <v>121</v>
      </c>
      <c r="AO295" s="131" t="s">
        <v>122</v>
      </c>
      <c r="AP295" s="171" t="s">
        <v>39</v>
      </c>
    </row>
    <row r="296" spans="1:43" ht="13.5" thickTop="1">
      <c r="A296" s="49" t="s">
        <v>40</v>
      </c>
      <c r="B296" s="43">
        <v>148276</v>
      </c>
      <c r="C296" s="43">
        <v>4783</v>
      </c>
      <c r="D296" s="98">
        <v>90</v>
      </c>
      <c r="E296" s="98">
        <v>4</v>
      </c>
      <c r="F296" s="101">
        <v>0.95</v>
      </c>
      <c r="G296" s="102">
        <v>93</v>
      </c>
      <c r="H296" s="102">
        <v>4</v>
      </c>
      <c r="I296" s="101">
        <v>0.95</v>
      </c>
      <c r="J296" s="102">
        <v>277</v>
      </c>
      <c r="K296" s="102">
        <v>17</v>
      </c>
      <c r="L296" s="99">
        <v>0.93</v>
      </c>
      <c r="M296" s="35">
        <v>92.78</v>
      </c>
      <c r="N296" s="36">
        <v>14.9</v>
      </c>
      <c r="O296" s="31">
        <v>24913</v>
      </c>
      <c r="P296" s="85">
        <f t="shared" ref="P296:P307" si="181">O296/B296</f>
        <v>0.16801775068116215</v>
      </c>
      <c r="Q296" s="6">
        <v>7032</v>
      </c>
      <c r="R296" s="6">
        <v>6993</v>
      </c>
      <c r="S296" s="6">
        <v>19526</v>
      </c>
      <c r="T296" s="6">
        <v>938</v>
      </c>
      <c r="U296" s="31">
        <v>4354</v>
      </c>
      <c r="V296" s="31">
        <v>1026</v>
      </c>
      <c r="W296" s="31">
        <v>2478</v>
      </c>
      <c r="X296" s="75">
        <f t="shared" ref="X296:X307" si="182">SUM(Q296:W296)</f>
        <v>42347</v>
      </c>
      <c r="Y296" s="6">
        <v>0</v>
      </c>
      <c r="Z296" s="23">
        <v>0</v>
      </c>
      <c r="AA296" s="20">
        <v>7.69</v>
      </c>
      <c r="AB296" s="20">
        <v>7.44</v>
      </c>
      <c r="AC296" s="93">
        <v>1848</v>
      </c>
      <c r="AD296" s="93">
        <v>1584</v>
      </c>
      <c r="AE296" s="98">
        <v>26.1</v>
      </c>
      <c r="AF296" s="100">
        <v>1.8</v>
      </c>
      <c r="AG296" s="101">
        <v>0.92</v>
      </c>
      <c r="AH296" s="98">
        <v>3.6</v>
      </c>
      <c r="AI296" s="100">
        <v>1.47</v>
      </c>
      <c r="AJ296" s="99">
        <v>0.61</v>
      </c>
      <c r="AK296" s="154">
        <f t="shared" ref="AK296:AK307" si="183">C296/$H$2</f>
        <v>0.95660000000000001</v>
      </c>
      <c r="AL296" s="158">
        <f>(C296*D296)/1000</f>
        <v>430.47</v>
      </c>
      <c r="AM296" s="161">
        <f>(AL296)/$F$2</f>
        <v>0.57396000000000003</v>
      </c>
      <c r="AN296" s="149">
        <f>(C296*G296)/1000</f>
        <v>444.81900000000002</v>
      </c>
      <c r="AO296" s="161">
        <f>(AN296)/$F$3</f>
        <v>0.59309200000000006</v>
      </c>
      <c r="AP296" s="174">
        <f t="shared" ref="AP296:AP307" si="184">(0.8*C296*G296)/60</f>
        <v>5930.92</v>
      </c>
      <c r="AQ296" t="s">
        <v>157</v>
      </c>
    </row>
    <row r="297" spans="1:43">
      <c r="A297" s="49" t="s">
        <v>41</v>
      </c>
      <c r="B297" s="44">
        <v>116558</v>
      </c>
      <c r="C297" s="44">
        <v>4163</v>
      </c>
      <c r="D297" s="102">
        <v>86</v>
      </c>
      <c r="E297" s="102">
        <v>5</v>
      </c>
      <c r="F297" s="101">
        <v>0.95</v>
      </c>
      <c r="G297" s="102">
        <v>99</v>
      </c>
      <c r="H297" s="102">
        <v>5</v>
      </c>
      <c r="I297" s="101">
        <v>0.96</v>
      </c>
      <c r="J297" s="102">
        <v>263</v>
      </c>
      <c r="K297" s="102">
        <v>18</v>
      </c>
      <c r="L297" s="99">
        <v>0.93</v>
      </c>
      <c r="M297" s="7">
        <v>89</v>
      </c>
      <c r="N297" s="27" t="s">
        <v>158</v>
      </c>
      <c r="O297" s="32">
        <v>21062</v>
      </c>
      <c r="P297" s="85">
        <f t="shared" si="181"/>
        <v>0.18069973746975754</v>
      </c>
      <c r="Q297" s="6">
        <v>6146</v>
      </c>
      <c r="R297" s="6">
        <v>4443</v>
      </c>
      <c r="S297" s="6">
        <v>15117</v>
      </c>
      <c r="T297" s="6">
        <v>784</v>
      </c>
      <c r="U297" s="32">
        <v>3196</v>
      </c>
      <c r="V297" s="32">
        <v>964</v>
      </c>
      <c r="W297" s="32">
        <v>1738</v>
      </c>
      <c r="X297" s="75">
        <f t="shared" si="182"/>
        <v>32388</v>
      </c>
      <c r="Y297" s="6">
        <v>1</v>
      </c>
      <c r="Z297" s="24">
        <v>4</v>
      </c>
      <c r="AA297" s="20">
        <v>7.54</v>
      </c>
      <c r="AB297" s="20">
        <v>7.59</v>
      </c>
      <c r="AC297" s="93">
        <v>1789</v>
      </c>
      <c r="AD297" s="93">
        <v>1633</v>
      </c>
      <c r="AE297" s="102">
        <v>24.7</v>
      </c>
      <c r="AF297" s="103">
        <v>2.2999999999999998</v>
      </c>
      <c r="AG297" s="101">
        <v>0.92</v>
      </c>
      <c r="AH297" s="102">
        <v>3.4</v>
      </c>
      <c r="AI297" s="103">
        <v>1.5</v>
      </c>
      <c r="AJ297" s="99">
        <v>0.51</v>
      </c>
      <c r="AK297" s="155">
        <f t="shared" si="183"/>
        <v>0.83260000000000001</v>
      </c>
      <c r="AL297" s="159">
        <f t="shared" ref="AL297:AL309" si="185">(C297*D297)/1000</f>
        <v>358.01799999999997</v>
      </c>
      <c r="AM297" s="162">
        <f t="shared" ref="AM297:AM309" si="186">(AL297)/$F$2</f>
        <v>0.4773573333333333</v>
      </c>
      <c r="AN297" s="150">
        <f t="shared" ref="AN297:AN309" si="187">(C297*G297)/1000</f>
        <v>412.137</v>
      </c>
      <c r="AO297" s="162">
        <f t="shared" ref="AO297:AO309" si="188">(AN297)/$F$3</f>
        <v>0.549516</v>
      </c>
      <c r="AP297" s="174">
        <f t="shared" si="184"/>
        <v>5495.1600000000008</v>
      </c>
    </row>
    <row r="298" spans="1:43">
      <c r="A298" s="49" t="s">
        <v>42</v>
      </c>
      <c r="B298" s="44">
        <v>130504</v>
      </c>
      <c r="C298" s="44">
        <v>4210</v>
      </c>
      <c r="D298" s="102">
        <v>115</v>
      </c>
      <c r="E298" s="102">
        <v>6</v>
      </c>
      <c r="F298" s="101">
        <v>0.93</v>
      </c>
      <c r="G298" s="102">
        <v>130</v>
      </c>
      <c r="H298" s="102">
        <v>5</v>
      </c>
      <c r="I298" s="101">
        <v>0.96</v>
      </c>
      <c r="J298" s="102">
        <v>324</v>
      </c>
      <c r="K298" s="102">
        <v>19</v>
      </c>
      <c r="L298" s="99">
        <v>0.93</v>
      </c>
      <c r="M298" s="7">
        <v>110.78</v>
      </c>
      <c r="N298" s="27">
        <v>17.399999999999999</v>
      </c>
      <c r="O298" s="32">
        <v>22442</v>
      </c>
      <c r="P298" s="85">
        <f t="shared" si="181"/>
        <v>0.17196407772941827</v>
      </c>
      <c r="Q298" s="6">
        <v>6929</v>
      </c>
      <c r="R298" s="6">
        <v>5109</v>
      </c>
      <c r="S298" s="6">
        <v>17205</v>
      </c>
      <c r="T298" s="6">
        <v>861</v>
      </c>
      <c r="U298" s="32">
        <v>3775</v>
      </c>
      <c r="V298" s="32">
        <v>995</v>
      </c>
      <c r="W298" s="32">
        <v>2125</v>
      </c>
      <c r="X298" s="75">
        <f t="shared" si="182"/>
        <v>36999</v>
      </c>
      <c r="Y298" s="6">
        <v>0</v>
      </c>
      <c r="Z298" s="24">
        <v>0</v>
      </c>
      <c r="AA298" s="20">
        <v>7.6</v>
      </c>
      <c r="AB298" s="20">
        <v>7.44</v>
      </c>
      <c r="AC298" s="93">
        <v>1819</v>
      </c>
      <c r="AD298" s="93">
        <v>1589</v>
      </c>
      <c r="AE298" s="102">
        <v>29.1</v>
      </c>
      <c r="AF298" s="103">
        <v>3.3</v>
      </c>
      <c r="AG298" s="101">
        <v>0.87</v>
      </c>
      <c r="AH298" s="102">
        <v>3.7</v>
      </c>
      <c r="AI298" s="103">
        <v>1.05</v>
      </c>
      <c r="AJ298" s="99">
        <v>0.68</v>
      </c>
      <c r="AK298" s="155">
        <f t="shared" si="183"/>
        <v>0.84199999999999997</v>
      </c>
      <c r="AL298" s="159">
        <f t="shared" si="185"/>
        <v>484.15</v>
      </c>
      <c r="AM298" s="162">
        <f t="shared" si="186"/>
        <v>0.64553333333333329</v>
      </c>
      <c r="AN298" s="150">
        <f t="shared" si="187"/>
        <v>547.29999999999995</v>
      </c>
      <c r="AO298" s="162">
        <f t="shared" si="188"/>
        <v>0.72973333333333323</v>
      </c>
      <c r="AP298" s="174">
        <f t="shared" si="184"/>
        <v>7297.333333333333</v>
      </c>
    </row>
    <row r="299" spans="1:43">
      <c r="A299" s="49" t="s">
        <v>43</v>
      </c>
      <c r="B299" s="44">
        <v>133911</v>
      </c>
      <c r="C299" s="44">
        <v>4464</v>
      </c>
      <c r="D299" s="102">
        <v>112</v>
      </c>
      <c r="E299" s="102">
        <v>6</v>
      </c>
      <c r="F299" s="101">
        <v>0.91</v>
      </c>
      <c r="G299" s="102">
        <v>86</v>
      </c>
      <c r="H299" s="102">
        <v>4</v>
      </c>
      <c r="I299" s="101">
        <v>0.94</v>
      </c>
      <c r="J299" s="102">
        <v>269</v>
      </c>
      <c r="K299" s="102">
        <v>16</v>
      </c>
      <c r="L299" s="99">
        <v>0.93</v>
      </c>
      <c r="M299" s="7">
        <v>89.88</v>
      </c>
      <c r="N299" s="27">
        <v>17.5</v>
      </c>
      <c r="O299" s="32">
        <v>21655</v>
      </c>
      <c r="P299" s="85">
        <f t="shared" si="181"/>
        <v>0.16171188326575114</v>
      </c>
      <c r="Q299" s="6">
        <v>7230</v>
      </c>
      <c r="R299" s="6">
        <v>5790</v>
      </c>
      <c r="S299" s="6">
        <v>17789</v>
      </c>
      <c r="T299" s="6">
        <v>739</v>
      </c>
      <c r="U299" s="32">
        <v>2486</v>
      </c>
      <c r="V299" s="32">
        <v>733</v>
      </c>
      <c r="W299" s="32">
        <v>2091</v>
      </c>
      <c r="X299" s="75">
        <f t="shared" si="182"/>
        <v>36858</v>
      </c>
      <c r="Y299" s="6">
        <v>0</v>
      </c>
      <c r="Z299" s="24">
        <v>0</v>
      </c>
      <c r="AA299" s="20">
        <v>7.43</v>
      </c>
      <c r="AB299" s="20">
        <v>7.34</v>
      </c>
      <c r="AC299" s="93">
        <v>1721</v>
      </c>
      <c r="AD299" s="93">
        <v>1457</v>
      </c>
      <c r="AE299" s="102">
        <v>22.3</v>
      </c>
      <c r="AF299" s="103">
        <v>2.2999999999999998</v>
      </c>
      <c r="AG299" s="101">
        <v>0.88</v>
      </c>
      <c r="AH299" s="102">
        <v>3.6</v>
      </c>
      <c r="AI299" s="103">
        <v>0.96</v>
      </c>
      <c r="AJ299" s="99">
        <v>0.69</v>
      </c>
      <c r="AK299" s="155">
        <f t="shared" si="183"/>
        <v>0.89280000000000004</v>
      </c>
      <c r="AL299" s="159">
        <f t="shared" si="185"/>
        <v>499.96800000000002</v>
      </c>
      <c r="AM299" s="162">
        <f t="shared" si="186"/>
        <v>0.66662399999999999</v>
      </c>
      <c r="AN299" s="150">
        <f t="shared" si="187"/>
        <v>383.904</v>
      </c>
      <c r="AO299" s="162">
        <f t="shared" si="188"/>
        <v>0.51187199999999999</v>
      </c>
      <c r="AP299" s="174">
        <f t="shared" si="184"/>
        <v>5118.72</v>
      </c>
    </row>
    <row r="300" spans="1:43">
      <c r="A300" s="49" t="s">
        <v>44</v>
      </c>
      <c r="B300" s="44">
        <v>163222</v>
      </c>
      <c r="C300" s="46">
        <v>5265</v>
      </c>
      <c r="D300" s="102">
        <v>91</v>
      </c>
      <c r="E300" s="102">
        <v>4</v>
      </c>
      <c r="F300" s="101">
        <v>0.94</v>
      </c>
      <c r="G300" s="102">
        <v>83</v>
      </c>
      <c r="H300" s="102">
        <v>4</v>
      </c>
      <c r="I300" s="101">
        <v>0.95</v>
      </c>
      <c r="J300" s="102">
        <v>262</v>
      </c>
      <c r="K300" s="102">
        <v>13</v>
      </c>
      <c r="L300" s="99">
        <v>0.94</v>
      </c>
      <c r="M300" s="7">
        <v>64.86</v>
      </c>
      <c r="N300" s="27">
        <v>18</v>
      </c>
      <c r="O300" s="32">
        <v>26891</v>
      </c>
      <c r="P300" s="85">
        <f t="shared" si="181"/>
        <v>0.16475107522270283</v>
      </c>
      <c r="Q300" s="6">
        <v>9657</v>
      </c>
      <c r="R300" s="6">
        <v>7262</v>
      </c>
      <c r="S300" s="6">
        <v>21562</v>
      </c>
      <c r="T300" s="6">
        <v>1276</v>
      </c>
      <c r="U300" s="32">
        <v>3643</v>
      </c>
      <c r="V300" s="32">
        <v>785</v>
      </c>
      <c r="W300" s="32">
        <v>2698</v>
      </c>
      <c r="X300" s="75">
        <f t="shared" si="182"/>
        <v>46883</v>
      </c>
      <c r="Y300" s="6">
        <v>1</v>
      </c>
      <c r="Z300" s="24">
        <v>16</v>
      </c>
      <c r="AA300" s="20">
        <v>7.38</v>
      </c>
      <c r="AB300" s="20">
        <v>7.42</v>
      </c>
      <c r="AC300" s="93">
        <v>1751</v>
      </c>
      <c r="AD300" s="93">
        <v>1548</v>
      </c>
      <c r="AE300" s="102">
        <v>24.3</v>
      </c>
      <c r="AF300" s="103">
        <v>2.1</v>
      </c>
      <c r="AG300" s="101">
        <v>0.9</v>
      </c>
      <c r="AH300" s="102">
        <v>3.8</v>
      </c>
      <c r="AI300" s="103">
        <v>1.27</v>
      </c>
      <c r="AJ300" s="99">
        <v>0.64</v>
      </c>
      <c r="AK300" s="155">
        <f t="shared" si="183"/>
        <v>1.0529999999999999</v>
      </c>
      <c r="AL300" s="159">
        <f t="shared" si="185"/>
        <v>479.11500000000001</v>
      </c>
      <c r="AM300" s="162">
        <f t="shared" si="186"/>
        <v>0.63882000000000005</v>
      </c>
      <c r="AN300" s="150">
        <f t="shared" si="187"/>
        <v>436.995</v>
      </c>
      <c r="AO300" s="162">
        <f t="shared" si="188"/>
        <v>0.58265999999999996</v>
      </c>
      <c r="AP300" s="174">
        <f t="shared" si="184"/>
        <v>5826.6</v>
      </c>
      <c r="AQ300" s="106" t="s">
        <v>159</v>
      </c>
    </row>
    <row r="301" spans="1:43">
      <c r="A301" s="49" t="s">
        <v>45</v>
      </c>
      <c r="B301" s="44">
        <v>169347</v>
      </c>
      <c r="C301" s="46">
        <v>5645</v>
      </c>
      <c r="D301" s="102">
        <v>88</v>
      </c>
      <c r="E301" s="102">
        <v>5</v>
      </c>
      <c r="F301" s="101">
        <v>0.94</v>
      </c>
      <c r="G301" s="102">
        <v>86</v>
      </c>
      <c r="H301" s="102">
        <v>4</v>
      </c>
      <c r="I301" s="101">
        <v>0.95</v>
      </c>
      <c r="J301" s="102">
        <v>226</v>
      </c>
      <c r="K301" s="102">
        <v>13</v>
      </c>
      <c r="L301" s="99">
        <v>0.94</v>
      </c>
      <c r="M301" s="7">
        <v>64.180000000000007</v>
      </c>
      <c r="N301" s="27">
        <v>18.7</v>
      </c>
      <c r="O301" s="32">
        <v>28780</v>
      </c>
      <c r="P301" s="85">
        <f t="shared" si="181"/>
        <v>0.16994691373334042</v>
      </c>
      <c r="Q301" s="6">
        <v>9268</v>
      </c>
      <c r="R301" s="6">
        <v>7198</v>
      </c>
      <c r="S301" s="6">
        <v>21544</v>
      </c>
      <c r="T301" s="6">
        <v>1142</v>
      </c>
      <c r="U301" s="32">
        <v>3713</v>
      </c>
      <c r="V301" s="32">
        <v>707</v>
      </c>
      <c r="W301" s="32">
        <v>3151</v>
      </c>
      <c r="X301" s="75">
        <f t="shared" si="182"/>
        <v>46723</v>
      </c>
      <c r="Y301" s="6">
        <v>0</v>
      </c>
      <c r="Z301" s="24">
        <v>0</v>
      </c>
      <c r="AA301" s="20">
        <v>7.36</v>
      </c>
      <c r="AB301" s="20">
        <v>7.35</v>
      </c>
      <c r="AC301" s="93">
        <v>1626</v>
      </c>
      <c r="AD301" s="93">
        <v>1494</v>
      </c>
      <c r="AE301" s="102">
        <v>22.3</v>
      </c>
      <c r="AF301" s="103">
        <v>1.8</v>
      </c>
      <c r="AG301" s="101">
        <v>0.92</v>
      </c>
      <c r="AH301" s="102">
        <v>3.3</v>
      </c>
      <c r="AI301" s="103">
        <v>1.3</v>
      </c>
      <c r="AJ301" s="99">
        <v>0.56999999999999995</v>
      </c>
      <c r="AK301" s="155">
        <f t="shared" si="183"/>
        <v>1.129</v>
      </c>
      <c r="AL301" s="159">
        <f t="shared" si="185"/>
        <v>496.76</v>
      </c>
      <c r="AM301" s="162">
        <f t="shared" si="186"/>
        <v>0.66234666666666664</v>
      </c>
      <c r="AN301" s="150">
        <f t="shared" si="187"/>
        <v>485.47</v>
      </c>
      <c r="AO301" s="162">
        <f t="shared" si="188"/>
        <v>0.64729333333333339</v>
      </c>
      <c r="AP301" s="174">
        <f t="shared" si="184"/>
        <v>6472.9333333333334</v>
      </c>
    </row>
    <row r="302" spans="1:43">
      <c r="A302" s="49" t="s">
        <v>48</v>
      </c>
      <c r="B302" s="44">
        <v>175104</v>
      </c>
      <c r="C302" s="46">
        <v>5648.5161290322585</v>
      </c>
      <c r="D302" s="102">
        <v>54.583333333333336</v>
      </c>
      <c r="E302" s="102">
        <v>4.083333333333333</v>
      </c>
      <c r="F302" s="101">
        <v>0.91</v>
      </c>
      <c r="G302" s="102">
        <v>54</v>
      </c>
      <c r="H302" s="102">
        <v>4</v>
      </c>
      <c r="I302" s="101">
        <v>0.9</v>
      </c>
      <c r="J302" s="102">
        <v>134</v>
      </c>
      <c r="K302" s="102">
        <v>11</v>
      </c>
      <c r="L302" s="99">
        <v>0.91</v>
      </c>
      <c r="M302" s="7">
        <v>85.62</v>
      </c>
      <c r="N302" s="27">
        <v>1.8</v>
      </c>
      <c r="O302" s="32">
        <v>28666</v>
      </c>
      <c r="P302" s="85">
        <f t="shared" si="181"/>
        <v>0.16370842470760233</v>
      </c>
      <c r="Q302" s="6">
        <v>8364</v>
      </c>
      <c r="R302" s="6">
        <v>6458</v>
      </c>
      <c r="S302" s="6">
        <v>17832</v>
      </c>
      <c r="T302" s="6">
        <v>1077</v>
      </c>
      <c r="U302" s="32">
        <v>3743</v>
      </c>
      <c r="V302" s="32">
        <v>762</v>
      </c>
      <c r="W302" s="32">
        <v>3586</v>
      </c>
      <c r="X302" s="75">
        <f t="shared" si="182"/>
        <v>41822</v>
      </c>
      <c r="Y302" s="6">
        <v>0</v>
      </c>
      <c r="Z302" s="24">
        <v>0</v>
      </c>
      <c r="AA302" s="20">
        <v>7.4175000000000013</v>
      </c>
      <c r="AB302" s="20">
        <v>7.4458333333333329</v>
      </c>
      <c r="AC302" s="93">
        <v>1562.75</v>
      </c>
      <c r="AD302" s="93">
        <v>1510.5</v>
      </c>
      <c r="AE302" s="102">
        <v>15.717499999999999</v>
      </c>
      <c r="AF302" s="103">
        <v>2.75</v>
      </c>
      <c r="AG302" s="101">
        <v>0.8</v>
      </c>
      <c r="AH302" s="102">
        <v>2.9408333333333325</v>
      </c>
      <c r="AI302" s="103">
        <v>0.98749999999999993</v>
      </c>
      <c r="AJ302" s="99">
        <v>0.6</v>
      </c>
      <c r="AK302" s="155">
        <f t="shared" si="183"/>
        <v>1.1297032258064517</v>
      </c>
      <c r="AL302" s="159">
        <f t="shared" si="185"/>
        <v>308.31483870967747</v>
      </c>
      <c r="AM302" s="162">
        <f t="shared" si="186"/>
        <v>0.4110864516129033</v>
      </c>
      <c r="AN302" s="150">
        <f t="shared" si="187"/>
        <v>305.01987096774195</v>
      </c>
      <c r="AO302" s="162">
        <f t="shared" si="188"/>
        <v>0.40669316129032262</v>
      </c>
      <c r="AP302" s="174">
        <f t="shared" si="184"/>
        <v>4066.9316129032259</v>
      </c>
    </row>
    <row r="303" spans="1:43">
      <c r="A303" s="49" t="s">
        <v>51</v>
      </c>
      <c r="B303" s="44">
        <v>168592</v>
      </c>
      <c r="C303" s="46">
        <v>5438</v>
      </c>
      <c r="D303" s="102">
        <v>70</v>
      </c>
      <c r="E303" s="102">
        <v>4</v>
      </c>
      <c r="F303" s="101">
        <v>0.93</v>
      </c>
      <c r="G303" s="102">
        <v>79</v>
      </c>
      <c r="H303" s="102">
        <v>5</v>
      </c>
      <c r="I303" s="101">
        <v>0.94</v>
      </c>
      <c r="J303" s="102">
        <v>236</v>
      </c>
      <c r="K303" s="102">
        <v>14</v>
      </c>
      <c r="L303" s="99">
        <v>0.94</v>
      </c>
      <c r="M303" s="7">
        <v>89</v>
      </c>
      <c r="N303" s="27">
        <v>17.100000000000001</v>
      </c>
      <c r="O303" s="32">
        <v>28128</v>
      </c>
      <c r="P303" s="85">
        <f t="shared" si="181"/>
        <v>0.16684065673341558</v>
      </c>
      <c r="Q303" s="6">
        <v>8986</v>
      </c>
      <c r="R303" s="6">
        <v>7407</v>
      </c>
      <c r="S303" s="6">
        <v>18598</v>
      </c>
      <c r="T303" s="6">
        <v>1086</v>
      </c>
      <c r="U303" s="32">
        <v>3839</v>
      </c>
      <c r="V303" s="32">
        <v>857</v>
      </c>
      <c r="W303" s="32">
        <v>3693</v>
      </c>
      <c r="X303" s="75">
        <f t="shared" si="182"/>
        <v>44466</v>
      </c>
      <c r="Y303" s="6">
        <v>0</v>
      </c>
      <c r="Z303" s="24">
        <v>0</v>
      </c>
      <c r="AA303" s="20">
        <v>7.67</v>
      </c>
      <c r="AB303" s="20">
        <v>7.59</v>
      </c>
      <c r="AC303" s="93">
        <v>1550</v>
      </c>
      <c r="AD303" s="93">
        <v>1448</v>
      </c>
      <c r="AE303" s="102">
        <v>20</v>
      </c>
      <c r="AF303" s="103">
        <v>2.8</v>
      </c>
      <c r="AG303" s="101">
        <v>0.84</v>
      </c>
      <c r="AH303" s="102">
        <v>2.6</v>
      </c>
      <c r="AI303" s="103">
        <v>1.2</v>
      </c>
      <c r="AJ303" s="99">
        <v>0.6</v>
      </c>
      <c r="AK303" s="155">
        <f t="shared" si="183"/>
        <v>1.0875999999999999</v>
      </c>
      <c r="AL303" s="159">
        <f t="shared" si="185"/>
        <v>380.66</v>
      </c>
      <c r="AM303" s="162">
        <f t="shared" si="186"/>
        <v>0.5075466666666667</v>
      </c>
      <c r="AN303" s="150">
        <f t="shared" si="187"/>
        <v>429.60199999999998</v>
      </c>
      <c r="AO303" s="162">
        <f t="shared" si="188"/>
        <v>0.57280266666666668</v>
      </c>
      <c r="AP303" s="174">
        <f t="shared" si="184"/>
        <v>5728.0266666666676</v>
      </c>
    </row>
    <row r="304" spans="1:43">
      <c r="A304" s="49" t="s">
        <v>53</v>
      </c>
      <c r="B304" s="44">
        <v>182152</v>
      </c>
      <c r="C304" s="46">
        <v>6072</v>
      </c>
      <c r="D304" s="102">
        <v>85</v>
      </c>
      <c r="E304" s="102">
        <v>4</v>
      </c>
      <c r="F304" s="101">
        <v>0.95</v>
      </c>
      <c r="G304" s="102">
        <v>82</v>
      </c>
      <c r="H304" s="102">
        <v>5</v>
      </c>
      <c r="I304" s="101">
        <v>0.94</v>
      </c>
      <c r="J304" s="102">
        <v>229</v>
      </c>
      <c r="K304" s="102">
        <v>11</v>
      </c>
      <c r="L304" s="99">
        <v>0.94</v>
      </c>
      <c r="M304" s="7">
        <v>64.459999999999994</v>
      </c>
      <c r="N304" s="27">
        <v>19.399999999999999</v>
      </c>
      <c r="O304" s="32">
        <v>24555</v>
      </c>
      <c r="P304" s="85">
        <f t="shared" si="181"/>
        <v>0.13480499802362861</v>
      </c>
      <c r="Q304" s="6">
        <v>10311</v>
      </c>
      <c r="R304" s="6">
        <v>8258</v>
      </c>
      <c r="S304" s="6">
        <v>19014</v>
      </c>
      <c r="T304" s="6">
        <v>1645</v>
      </c>
      <c r="U304" s="32">
        <v>4078</v>
      </c>
      <c r="V304" s="32">
        <v>834</v>
      </c>
      <c r="W304" s="32">
        <v>2956</v>
      </c>
      <c r="X304" s="75">
        <f t="shared" si="182"/>
        <v>47096</v>
      </c>
      <c r="Y304" s="6">
        <v>0</v>
      </c>
      <c r="Z304" s="24">
        <v>0</v>
      </c>
      <c r="AA304" s="20">
        <v>7.6</v>
      </c>
      <c r="AB304" s="20">
        <v>7.6</v>
      </c>
      <c r="AC304" s="93">
        <v>1510</v>
      </c>
      <c r="AD304" s="93">
        <v>1494</v>
      </c>
      <c r="AE304" s="102">
        <v>16.8</v>
      </c>
      <c r="AF304" s="103">
        <v>2.1</v>
      </c>
      <c r="AG304" s="101">
        <v>0.87</v>
      </c>
      <c r="AH304" s="102">
        <v>2.5</v>
      </c>
      <c r="AI304" s="103">
        <v>0.89</v>
      </c>
      <c r="AJ304" s="99">
        <v>0.68</v>
      </c>
      <c r="AK304" s="155">
        <f t="shared" si="183"/>
        <v>1.2143999999999999</v>
      </c>
      <c r="AL304" s="159">
        <f t="shared" si="185"/>
        <v>516.12</v>
      </c>
      <c r="AM304" s="162">
        <f t="shared" si="186"/>
        <v>0.68815999999999999</v>
      </c>
      <c r="AN304" s="150">
        <f t="shared" si="187"/>
        <v>497.904</v>
      </c>
      <c r="AO304" s="162">
        <f t="shared" si="188"/>
        <v>0.66387200000000002</v>
      </c>
      <c r="AP304" s="174">
        <f t="shared" si="184"/>
        <v>6638.72</v>
      </c>
    </row>
    <row r="305" spans="1:42">
      <c r="A305" s="49" t="s">
        <v>55</v>
      </c>
      <c r="B305" s="44">
        <v>192530</v>
      </c>
      <c r="C305" s="46">
        <v>6211</v>
      </c>
      <c r="D305" s="102">
        <v>111</v>
      </c>
      <c r="E305" s="102">
        <v>4</v>
      </c>
      <c r="F305" s="101">
        <v>0.97</v>
      </c>
      <c r="G305" s="102">
        <v>107</v>
      </c>
      <c r="H305" s="102">
        <v>4</v>
      </c>
      <c r="I305" s="101">
        <v>0.96</v>
      </c>
      <c r="J305" s="102">
        <v>331</v>
      </c>
      <c r="K305" s="102">
        <v>21</v>
      </c>
      <c r="L305" s="99">
        <v>0.93</v>
      </c>
      <c r="M305" s="7">
        <v>43.28</v>
      </c>
      <c r="N305" s="27">
        <v>19.399999999999999</v>
      </c>
      <c r="O305" s="32">
        <v>24309</v>
      </c>
      <c r="P305" s="85">
        <f t="shared" si="181"/>
        <v>0.12626084246610919</v>
      </c>
      <c r="Q305" s="6">
        <v>10689</v>
      </c>
      <c r="R305" s="6">
        <v>8285</v>
      </c>
      <c r="S305" s="6">
        <v>20197</v>
      </c>
      <c r="T305" s="6">
        <v>1266</v>
      </c>
      <c r="U305" s="32">
        <v>4079</v>
      </c>
      <c r="V305" s="32">
        <v>970</v>
      </c>
      <c r="W305" s="32">
        <v>3253</v>
      </c>
      <c r="X305" s="75">
        <f t="shared" si="182"/>
        <v>48739</v>
      </c>
      <c r="Y305" s="6">
        <v>0</v>
      </c>
      <c r="Z305" s="24">
        <v>0</v>
      </c>
      <c r="AA305" s="20">
        <v>7.58</v>
      </c>
      <c r="AB305" s="20">
        <v>7.75</v>
      </c>
      <c r="AC305" s="93">
        <v>2447</v>
      </c>
      <c r="AD305" s="93">
        <v>1309</v>
      </c>
      <c r="AE305" s="102">
        <v>27.7</v>
      </c>
      <c r="AF305" s="103">
        <v>1.4</v>
      </c>
      <c r="AG305" s="101">
        <v>0.95</v>
      </c>
      <c r="AH305" s="102">
        <v>4</v>
      </c>
      <c r="AI305" s="103">
        <v>0.97</v>
      </c>
      <c r="AJ305" s="99">
        <v>0.76</v>
      </c>
      <c r="AK305" s="155">
        <f t="shared" si="183"/>
        <v>1.2422</v>
      </c>
      <c r="AL305" s="159">
        <f t="shared" si="185"/>
        <v>689.42100000000005</v>
      </c>
      <c r="AM305" s="162">
        <f t="shared" si="186"/>
        <v>0.91922800000000005</v>
      </c>
      <c r="AN305" s="150">
        <f t="shared" si="187"/>
        <v>664.577</v>
      </c>
      <c r="AO305" s="162">
        <f t="shared" si="188"/>
        <v>0.88610266666666671</v>
      </c>
      <c r="AP305" s="174">
        <f t="shared" si="184"/>
        <v>8861.0266666666666</v>
      </c>
    </row>
    <row r="306" spans="1:42">
      <c r="A306" s="49" t="s">
        <v>56</v>
      </c>
      <c r="B306" s="44">
        <v>157646</v>
      </c>
      <c r="C306" s="46">
        <v>5255</v>
      </c>
      <c r="D306" s="102">
        <v>93</v>
      </c>
      <c r="E306" s="102">
        <v>6</v>
      </c>
      <c r="F306" s="101">
        <v>0.92</v>
      </c>
      <c r="G306" s="102">
        <v>74</v>
      </c>
      <c r="H306" s="102">
        <v>4</v>
      </c>
      <c r="I306" s="101">
        <v>0.94</v>
      </c>
      <c r="J306" s="102">
        <v>223</v>
      </c>
      <c r="K306" s="102">
        <v>16</v>
      </c>
      <c r="L306" s="99">
        <v>0.91</v>
      </c>
      <c r="M306" s="7">
        <v>63.06</v>
      </c>
      <c r="N306" s="27">
        <v>21.7</v>
      </c>
      <c r="O306" s="32">
        <v>22522</v>
      </c>
      <c r="P306" s="85">
        <f t="shared" si="181"/>
        <v>0.14286439237278459</v>
      </c>
      <c r="Q306" s="6">
        <v>9467</v>
      </c>
      <c r="R306" s="6">
        <v>7305</v>
      </c>
      <c r="S306" s="6">
        <v>15933</v>
      </c>
      <c r="T306" s="6">
        <v>870</v>
      </c>
      <c r="U306" s="32">
        <v>3642</v>
      </c>
      <c r="V306" s="32">
        <v>606</v>
      </c>
      <c r="W306" s="32">
        <v>2456</v>
      </c>
      <c r="X306" s="75">
        <f t="shared" si="182"/>
        <v>40279</v>
      </c>
      <c r="Y306" s="6">
        <v>0</v>
      </c>
      <c r="Z306" s="24">
        <v>0</v>
      </c>
      <c r="AA306" s="20">
        <v>7.65</v>
      </c>
      <c r="AB306" s="20">
        <v>7.48</v>
      </c>
      <c r="AC306" s="93">
        <v>1608</v>
      </c>
      <c r="AD306" s="93">
        <v>1630</v>
      </c>
      <c r="AE306" s="102">
        <v>22.2</v>
      </c>
      <c r="AF306" s="103">
        <v>1.7</v>
      </c>
      <c r="AG306" s="101">
        <v>0.9</v>
      </c>
      <c r="AH306" s="102">
        <v>3.4</v>
      </c>
      <c r="AI306" s="103">
        <v>0.96</v>
      </c>
      <c r="AJ306" s="99">
        <v>0.7</v>
      </c>
      <c r="AK306" s="155">
        <f t="shared" si="183"/>
        <v>1.0509999999999999</v>
      </c>
      <c r="AL306" s="159">
        <f t="shared" si="185"/>
        <v>488.71499999999997</v>
      </c>
      <c r="AM306" s="162">
        <f t="shared" si="186"/>
        <v>0.65161999999999998</v>
      </c>
      <c r="AN306" s="150">
        <f t="shared" si="187"/>
        <v>388.87</v>
      </c>
      <c r="AO306" s="162">
        <f t="shared" si="188"/>
        <v>0.51849333333333336</v>
      </c>
      <c r="AP306" s="174">
        <f t="shared" si="184"/>
        <v>5184.9333333333334</v>
      </c>
    </row>
    <row r="307" spans="1:42" ht="13.5" thickBot="1">
      <c r="A307" s="49" t="s">
        <v>59</v>
      </c>
      <c r="B307" s="45">
        <v>164630</v>
      </c>
      <c r="C307" s="47">
        <v>5311</v>
      </c>
      <c r="D307" s="104">
        <v>112</v>
      </c>
      <c r="E307" s="104">
        <v>5</v>
      </c>
      <c r="F307" s="112">
        <v>0.95</v>
      </c>
      <c r="G307" s="104">
        <v>95</v>
      </c>
      <c r="H307" s="104">
        <v>4</v>
      </c>
      <c r="I307" s="112">
        <v>0.95</v>
      </c>
      <c r="J307" s="104">
        <v>280</v>
      </c>
      <c r="K307" s="104">
        <v>16</v>
      </c>
      <c r="L307" s="99">
        <v>0.94</v>
      </c>
      <c r="M307" s="67">
        <v>63.3</v>
      </c>
      <c r="N307" s="68">
        <v>20.9</v>
      </c>
      <c r="O307" s="33">
        <v>24532</v>
      </c>
      <c r="P307" s="85">
        <f t="shared" si="181"/>
        <v>0.14901293810362631</v>
      </c>
      <c r="Q307" s="6">
        <v>9517</v>
      </c>
      <c r="R307" s="6">
        <v>7023</v>
      </c>
      <c r="S307" s="6">
        <v>16650</v>
      </c>
      <c r="T307" s="6">
        <v>1009</v>
      </c>
      <c r="U307" s="33">
        <v>3560</v>
      </c>
      <c r="V307" s="33">
        <v>803</v>
      </c>
      <c r="W307" s="33">
        <v>2299</v>
      </c>
      <c r="X307" s="75">
        <f t="shared" si="182"/>
        <v>40861</v>
      </c>
      <c r="Y307" s="6"/>
      <c r="Z307" s="25"/>
      <c r="AA307" s="20">
        <v>7.72</v>
      </c>
      <c r="AB307" s="20">
        <v>7.56</v>
      </c>
      <c r="AC307" s="93">
        <v>1471</v>
      </c>
      <c r="AD307" s="93">
        <v>1499</v>
      </c>
      <c r="AE307" s="104">
        <v>27.1</v>
      </c>
      <c r="AF307" s="105">
        <v>1.7</v>
      </c>
      <c r="AG307" s="101">
        <v>0.93</v>
      </c>
      <c r="AH307" s="104">
        <v>3.9</v>
      </c>
      <c r="AI307" s="105">
        <v>0.87</v>
      </c>
      <c r="AJ307" s="99">
        <v>0.77</v>
      </c>
      <c r="AK307" s="155">
        <f t="shared" si="183"/>
        <v>1.0622</v>
      </c>
      <c r="AL307" s="159">
        <f t="shared" si="185"/>
        <v>594.83199999999999</v>
      </c>
      <c r="AM307" s="162">
        <f t="shared" si="186"/>
        <v>0.79310933333333333</v>
      </c>
      <c r="AN307" s="150">
        <f t="shared" si="187"/>
        <v>504.54500000000002</v>
      </c>
      <c r="AO307" s="162">
        <f t="shared" si="188"/>
        <v>0.67272666666666669</v>
      </c>
      <c r="AP307" s="174">
        <f t="shared" si="184"/>
        <v>6727.2666666666664</v>
      </c>
    </row>
    <row r="308" spans="1:42" ht="13.5" thickTop="1">
      <c r="A308" s="61" t="s">
        <v>160</v>
      </c>
      <c r="B308" s="62">
        <f>SUM(B296:B307)</f>
        <v>1902472</v>
      </c>
      <c r="C308" s="62">
        <f>SUM(C296:C307)</f>
        <v>62465.516129032258</v>
      </c>
      <c r="D308" s="62"/>
      <c r="E308" s="62"/>
      <c r="F308" s="111"/>
      <c r="G308" s="111"/>
      <c r="H308" s="111"/>
      <c r="I308" s="111"/>
      <c r="J308" s="111"/>
      <c r="K308" s="111"/>
      <c r="L308" s="62"/>
      <c r="M308" s="62">
        <f>SUM(M296:M307)</f>
        <v>920.2</v>
      </c>
      <c r="N308" s="62"/>
      <c r="O308" s="62">
        <f>SUM(O296:O307)</f>
        <v>298455</v>
      </c>
      <c r="P308" s="62"/>
      <c r="Q308" s="62">
        <f t="shared" ref="Q308:Z308" si="189">SUM(Q296:Q307)</f>
        <v>103596</v>
      </c>
      <c r="R308" s="62">
        <f t="shared" si="189"/>
        <v>81531</v>
      </c>
      <c r="S308" s="62">
        <f t="shared" si="189"/>
        <v>220967</v>
      </c>
      <c r="T308" s="62">
        <f t="shared" si="189"/>
        <v>12693</v>
      </c>
      <c r="U308" s="62">
        <f t="shared" si="189"/>
        <v>44108</v>
      </c>
      <c r="V308" s="62">
        <f t="shared" si="189"/>
        <v>10042</v>
      </c>
      <c r="W308" s="62">
        <f t="shared" si="189"/>
        <v>32524</v>
      </c>
      <c r="X308" s="62">
        <f t="shared" si="189"/>
        <v>505461</v>
      </c>
      <c r="Y308" s="62">
        <f t="shared" si="189"/>
        <v>2</v>
      </c>
      <c r="Z308" s="62">
        <f t="shared" si="189"/>
        <v>20</v>
      </c>
      <c r="AA308" s="62"/>
      <c r="AB308" s="62"/>
      <c r="AC308" s="62"/>
      <c r="AD308" s="62"/>
      <c r="AE308" s="62"/>
      <c r="AF308" s="79"/>
      <c r="AG308" s="62"/>
      <c r="AH308" s="62"/>
      <c r="AI308" s="81"/>
      <c r="AJ308" s="144"/>
      <c r="AK308" s="156"/>
      <c r="AL308" s="146"/>
      <c r="AM308" s="147"/>
      <c r="AN308" s="151"/>
      <c r="AO308" s="147"/>
      <c r="AP308" s="144"/>
    </row>
    <row r="309" spans="1:42" ht="13.5" thickBot="1">
      <c r="A309" s="60" t="s">
        <v>161</v>
      </c>
      <c r="B309" s="8">
        <f t="shared" ref="B309:U309" si="190">SUM(AVERAGE(B296:B307))</f>
        <v>158539.33333333334</v>
      </c>
      <c r="C309" s="8">
        <f t="shared" si="190"/>
        <v>5205.4596774193551</v>
      </c>
      <c r="D309" s="8">
        <f t="shared" si="190"/>
        <v>92.298611111111128</v>
      </c>
      <c r="E309" s="8">
        <f t="shared" si="190"/>
        <v>4.7569444444444446</v>
      </c>
      <c r="F309" s="90">
        <f>SUM(AVERAGE(F296:F307))</f>
        <v>0.93749999999999989</v>
      </c>
      <c r="G309" s="8">
        <f>SUM(AVERAGE(G296:G307))</f>
        <v>89</v>
      </c>
      <c r="H309" s="8">
        <f>SUM(AVERAGE(H296:H307))</f>
        <v>4.333333333333333</v>
      </c>
      <c r="I309" s="90">
        <f>SUM(AVERAGE(I296:I307))</f>
        <v>0.94499999999999984</v>
      </c>
      <c r="J309" s="8">
        <f t="shared" si="190"/>
        <v>254.5</v>
      </c>
      <c r="K309" s="8">
        <f t="shared" si="190"/>
        <v>15.416666666666666</v>
      </c>
      <c r="L309" s="90">
        <f>SUM(AVERAGE(L296:L307))</f>
        <v>0.93083333333333318</v>
      </c>
      <c r="M309" s="8">
        <f t="shared" si="190"/>
        <v>76.683333333333337</v>
      </c>
      <c r="N309" s="8">
        <f t="shared" si="190"/>
        <v>16.981818181818184</v>
      </c>
      <c r="O309" s="8">
        <f t="shared" si="190"/>
        <v>24871.25</v>
      </c>
      <c r="P309" s="48">
        <f t="shared" si="190"/>
        <v>0.15838197420910824</v>
      </c>
      <c r="Q309" s="8">
        <f t="shared" si="190"/>
        <v>8633</v>
      </c>
      <c r="R309" s="8">
        <f t="shared" si="190"/>
        <v>6794.25</v>
      </c>
      <c r="S309" s="8">
        <f t="shared" si="190"/>
        <v>18413.916666666668</v>
      </c>
      <c r="T309" s="8">
        <f t="shared" si="190"/>
        <v>1057.75</v>
      </c>
      <c r="U309" s="8">
        <f t="shared" si="190"/>
        <v>3675.6666666666665</v>
      </c>
      <c r="V309" s="8">
        <f>SUM(AVERAGE(V296:V307))</f>
        <v>836.83333333333337</v>
      </c>
      <c r="W309" s="8">
        <f>SUM(AVERAGE(W296:W307))</f>
        <v>2710.3333333333335</v>
      </c>
      <c r="X309" s="8">
        <f>SUM(AVERAGE(X296:X307))</f>
        <v>42121.75</v>
      </c>
      <c r="Y309" s="8"/>
      <c r="Z309" s="84"/>
      <c r="AA309" s="21">
        <f t="shared" ref="AA309:AJ309" si="191">SUM(AVERAGE(AA296:AA307))</f>
        <v>7.5531250000000005</v>
      </c>
      <c r="AB309" s="21">
        <f t="shared" si="191"/>
        <v>7.5004861111111119</v>
      </c>
      <c r="AC309" s="21">
        <f t="shared" si="191"/>
        <v>1725.2291666666667</v>
      </c>
      <c r="AD309" s="21">
        <f t="shared" si="191"/>
        <v>1516.2916666666667</v>
      </c>
      <c r="AE309" s="21">
        <f t="shared" si="191"/>
        <v>23.193124999999998</v>
      </c>
      <c r="AF309" s="21">
        <f t="shared" si="191"/>
        <v>2.1708333333333334</v>
      </c>
      <c r="AG309" s="90">
        <f t="shared" si="191"/>
        <v>0.89166666666666661</v>
      </c>
      <c r="AH309" s="21">
        <f t="shared" si="191"/>
        <v>3.3950694444444438</v>
      </c>
      <c r="AI309" s="21">
        <f t="shared" si="191"/>
        <v>1.1189583333333333</v>
      </c>
      <c r="AJ309" s="145">
        <f t="shared" si="191"/>
        <v>0.65083333333333326</v>
      </c>
      <c r="AK309" s="157">
        <f>C309/$H$2</f>
        <v>1.041091935483871</v>
      </c>
      <c r="AL309" s="160">
        <f t="shared" si="185"/>
        <v>480.45669842069907</v>
      </c>
      <c r="AM309" s="163">
        <f t="shared" si="186"/>
        <v>0.64060893122759877</v>
      </c>
      <c r="AN309" s="152">
        <f t="shared" si="187"/>
        <v>463.28591129032259</v>
      </c>
      <c r="AO309" s="163">
        <f t="shared" si="188"/>
        <v>0.61771454838709683</v>
      </c>
      <c r="AP309" s="178">
        <f>AVERAGE(AP296:AP307)</f>
        <v>6112.3809677419349</v>
      </c>
    </row>
    <row r="310" spans="1:42" ht="13.5" thickTop="1"/>
    <row r="311" spans="1:42" ht="13.5" thickBot="1"/>
    <row r="312" spans="1:42">
      <c r="A312" s="120" t="s">
        <v>10</v>
      </c>
      <c r="B312" s="121" t="s">
        <v>5</v>
      </c>
      <c r="C312" s="121" t="s">
        <v>5</v>
      </c>
      <c r="D312" s="121" t="s">
        <v>145</v>
      </c>
      <c r="E312" s="121" t="s">
        <v>146</v>
      </c>
      <c r="F312" s="121" t="s">
        <v>3</v>
      </c>
      <c r="G312" s="121" t="s">
        <v>147</v>
      </c>
      <c r="H312" s="121" t="s">
        <v>148</v>
      </c>
      <c r="I312" s="121" t="s">
        <v>15</v>
      </c>
      <c r="J312" s="121" t="s">
        <v>149</v>
      </c>
      <c r="K312" s="121" t="s">
        <v>150</v>
      </c>
      <c r="L312" s="121" t="s">
        <v>9</v>
      </c>
      <c r="M312" s="121" t="s">
        <v>23</v>
      </c>
      <c r="N312" s="121" t="s">
        <v>24</v>
      </c>
      <c r="O312" s="121" t="s">
        <v>25</v>
      </c>
      <c r="P312" s="121" t="s">
        <v>26</v>
      </c>
      <c r="Q312" s="121" t="s">
        <v>151</v>
      </c>
      <c r="R312" s="121" t="s">
        <v>152</v>
      </c>
      <c r="S312" s="121" t="s">
        <v>90</v>
      </c>
      <c r="T312" s="121" t="s">
        <v>153</v>
      </c>
      <c r="U312" s="121" t="s">
        <v>154</v>
      </c>
      <c r="V312" s="126" t="s">
        <v>93</v>
      </c>
      <c r="W312" s="121" t="s">
        <v>18</v>
      </c>
      <c r="X312" s="122" t="s">
        <v>19</v>
      </c>
      <c r="Y312" s="122" t="s">
        <v>162</v>
      </c>
      <c r="Z312" s="122" t="s">
        <v>21</v>
      </c>
      <c r="AA312" s="122" t="s">
        <v>81</v>
      </c>
      <c r="AB312" s="122" t="s">
        <v>82</v>
      </c>
      <c r="AC312" s="122" t="s">
        <v>83</v>
      </c>
      <c r="AD312" s="122" t="s">
        <v>84</v>
      </c>
      <c r="AE312" s="122" t="s">
        <v>85</v>
      </c>
      <c r="AF312" s="122" t="s">
        <v>114</v>
      </c>
      <c r="AG312" s="122" t="s">
        <v>86</v>
      </c>
      <c r="AH312" s="123" t="s">
        <v>87</v>
      </c>
      <c r="AI312" s="124" t="s">
        <v>22</v>
      </c>
      <c r="AJ312" s="125"/>
      <c r="AK312" s="164" t="s">
        <v>115</v>
      </c>
      <c r="AL312" s="165" t="s">
        <v>116</v>
      </c>
      <c r="AM312" s="166" t="s">
        <v>117</v>
      </c>
      <c r="AN312" s="169" t="s">
        <v>115</v>
      </c>
      <c r="AO312" s="170" t="s">
        <v>115</v>
      </c>
      <c r="AP312" s="164" t="s">
        <v>27</v>
      </c>
    </row>
    <row r="313" spans="1:42" ht="13.5" thickBot="1">
      <c r="A313" s="127" t="s">
        <v>163</v>
      </c>
      <c r="B313" s="128" t="s">
        <v>29</v>
      </c>
      <c r="C313" s="129" t="s">
        <v>30</v>
      </c>
      <c r="D313" s="128" t="s">
        <v>31</v>
      </c>
      <c r="E313" s="128" t="s">
        <v>31</v>
      </c>
      <c r="F313" s="130" t="s">
        <v>32</v>
      </c>
      <c r="G313" s="128" t="s">
        <v>31</v>
      </c>
      <c r="H313" s="128" t="s">
        <v>31</v>
      </c>
      <c r="I313" s="130" t="s">
        <v>32</v>
      </c>
      <c r="J313" s="128" t="s">
        <v>31</v>
      </c>
      <c r="K313" s="128" t="s">
        <v>31</v>
      </c>
      <c r="L313" s="130" t="s">
        <v>32</v>
      </c>
      <c r="M313" s="128"/>
      <c r="N313" s="128"/>
      <c r="O313" s="128"/>
      <c r="P313" s="128"/>
      <c r="Q313" s="128" t="s">
        <v>31</v>
      </c>
      <c r="R313" s="128" t="s">
        <v>31</v>
      </c>
      <c r="S313" s="130" t="s">
        <v>32</v>
      </c>
      <c r="T313" s="128" t="s">
        <v>31</v>
      </c>
      <c r="U313" s="128" t="s">
        <v>31</v>
      </c>
      <c r="V313" s="131" t="s">
        <v>32</v>
      </c>
      <c r="W313" s="128" t="s">
        <v>33</v>
      </c>
      <c r="X313" s="130" t="s">
        <v>34</v>
      </c>
      <c r="Y313" s="130" t="s">
        <v>35</v>
      </c>
      <c r="Z313" s="129" t="s">
        <v>36</v>
      </c>
      <c r="AA313" s="130" t="s">
        <v>35</v>
      </c>
      <c r="AB313" s="130" t="s">
        <v>35</v>
      </c>
      <c r="AC313" s="130" t="s">
        <v>35</v>
      </c>
      <c r="AD313" s="130" t="s">
        <v>35</v>
      </c>
      <c r="AE313" s="130" t="s">
        <v>35</v>
      </c>
      <c r="AF313" s="130" t="s">
        <v>35</v>
      </c>
      <c r="AG313" s="130" t="s">
        <v>35</v>
      </c>
      <c r="AH313" s="130" t="s">
        <v>35</v>
      </c>
      <c r="AI313" s="128" t="s">
        <v>156</v>
      </c>
      <c r="AJ313" s="128" t="s">
        <v>164</v>
      </c>
      <c r="AK313" s="153" t="s">
        <v>5</v>
      </c>
      <c r="AL313" s="143" t="s">
        <v>119</v>
      </c>
      <c r="AM313" s="131" t="s">
        <v>120</v>
      </c>
      <c r="AN313" s="148" t="s">
        <v>121</v>
      </c>
      <c r="AO313" s="131" t="s">
        <v>122</v>
      </c>
      <c r="AP313" s="171" t="s">
        <v>39</v>
      </c>
    </row>
    <row r="314" spans="1:42">
      <c r="A314" s="113" t="s">
        <v>40</v>
      </c>
      <c r="B314" s="44">
        <v>135884</v>
      </c>
      <c r="C314" s="44">
        <v>4383</v>
      </c>
      <c r="D314" s="114">
        <v>117</v>
      </c>
      <c r="E314" s="114">
        <v>4</v>
      </c>
      <c r="F314" s="172">
        <v>96</v>
      </c>
      <c r="G314" s="114">
        <v>95</v>
      </c>
      <c r="H314" s="114">
        <v>5</v>
      </c>
      <c r="I314" s="172">
        <v>95</v>
      </c>
      <c r="J314" s="114">
        <v>303</v>
      </c>
      <c r="K314" s="114">
        <v>19</v>
      </c>
      <c r="L314" s="173">
        <v>93</v>
      </c>
      <c r="M314" s="118">
        <v>7.68</v>
      </c>
      <c r="N314" s="118">
        <v>7.58</v>
      </c>
      <c r="O314" s="30">
        <v>1602</v>
      </c>
      <c r="P314" s="30">
        <v>1593</v>
      </c>
      <c r="Q314" s="114">
        <v>22.5</v>
      </c>
      <c r="R314" s="119">
        <v>1.8</v>
      </c>
      <c r="S314" s="172">
        <v>92</v>
      </c>
      <c r="T314" s="114">
        <v>3.9</v>
      </c>
      <c r="U314" s="119">
        <v>1.44</v>
      </c>
      <c r="V314" s="172">
        <v>61</v>
      </c>
      <c r="W314" s="115">
        <v>67.2</v>
      </c>
      <c r="X314" s="27">
        <v>16.899999999999999</v>
      </c>
      <c r="Y314" s="75">
        <v>25682</v>
      </c>
      <c r="Z314" s="116">
        <f t="shared" ref="Z314:Z325" si="192">Y314/B314</f>
        <v>0.1889994406994201</v>
      </c>
      <c r="AA314" s="117">
        <v>8054</v>
      </c>
      <c r="AB314" s="117">
        <v>5730</v>
      </c>
      <c r="AC314" s="117">
        <v>13369</v>
      </c>
      <c r="AD314" s="117">
        <v>891</v>
      </c>
      <c r="AE314" s="75">
        <v>2962</v>
      </c>
      <c r="AF314" s="75">
        <v>737</v>
      </c>
      <c r="AG314" s="75">
        <v>1627</v>
      </c>
      <c r="AH314" s="75">
        <f>SUM(AA314:AG314)</f>
        <v>33370</v>
      </c>
      <c r="AI314" s="117">
        <v>3</v>
      </c>
      <c r="AJ314" s="23">
        <v>12</v>
      </c>
      <c r="AK314" s="154">
        <f t="shared" ref="AK314:AK325" si="193">C314/$H$2</f>
        <v>0.87660000000000005</v>
      </c>
      <c r="AL314" s="158">
        <f t="shared" ref="AL314:AL325" si="194">(C314*D314)/1000</f>
        <v>512.81100000000004</v>
      </c>
      <c r="AM314" s="161">
        <f>(AL314)/$F$2</f>
        <v>0.68374800000000002</v>
      </c>
      <c r="AN314" s="149">
        <f t="shared" ref="AN314:AN325" si="195">(C314*G314)/1000</f>
        <v>416.38499999999999</v>
      </c>
      <c r="AO314" s="161">
        <f>(AN314)/$F$3</f>
        <v>0.55518000000000001</v>
      </c>
      <c r="AP314" s="174">
        <f t="shared" ref="AP314:AP325" si="196">(0.8*C314*G314)/60</f>
        <v>5551.8</v>
      </c>
    </row>
    <row r="315" spans="1:42">
      <c r="A315" s="49" t="s">
        <v>41</v>
      </c>
      <c r="B315" s="44">
        <v>117290</v>
      </c>
      <c r="C315" s="44">
        <v>4189</v>
      </c>
      <c r="D315" s="102">
        <v>151</v>
      </c>
      <c r="E315" s="102">
        <v>6</v>
      </c>
      <c r="F315" s="172">
        <v>95</v>
      </c>
      <c r="G315" s="102">
        <v>135</v>
      </c>
      <c r="H315" s="102">
        <v>4</v>
      </c>
      <c r="I315" s="172">
        <v>97</v>
      </c>
      <c r="J315" s="102">
        <v>357</v>
      </c>
      <c r="K315" s="102">
        <v>16</v>
      </c>
      <c r="L315" s="172">
        <v>95</v>
      </c>
      <c r="M315" s="20">
        <v>7.71</v>
      </c>
      <c r="N315" s="20">
        <v>7.58</v>
      </c>
      <c r="O315" s="93">
        <v>1785</v>
      </c>
      <c r="P315" s="93">
        <v>1496</v>
      </c>
      <c r="Q315" s="102">
        <v>29.5</v>
      </c>
      <c r="R315" s="103">
        <v>1.9</v>
      </c>
      <c r="S315" s="175">
        <v>93</v>
      </c>
      <c r="T315" s="102">
        <v>4.2</v>
      </c>
      <c r="U315" s="103">
        <v>1.1399999999999999</v>
      </c>
      <c r="V315" s="175">
        <v>72</v>
      </c>
      <c r="W315" s="7">
        <v>88.12</v>
      </c>
      <c r="X315" s="27">
        <v>15.2</v>
      </c>
      <c r="Y315" s="32">
        <v>21516</v>
      </c>
      <c r="Z315" s="116">
        <f t="shared" si="192"/>
        <v>0.1834427487424333</v>
      </c>
      <c r="AA315" s="6">
        <v>7245</v>
      </c>
      <c r="AB315" s="6">
        <v>4868</v>
      </c>
      <c r="AC315" s="6">
        <v>11569</v>
      </c>
      <c r="AD315" s="6">
        <v>809</v>
      </c>
      <c r="AE315" s="32">
        <v>2672</v>
      </c>
      <c r="AF315" s="32">
        <v>608</v>
      </c>
      <c r="AG315" s="32">
        <v>1533</v>
      </c>
      <c r="AH315" s="75">
        <f t="shared" ref="AH315:AH325" si="197">SUM(AA315:AG315)</f>
        <v>29304</v>
      </c>
      <c r="AI315" s="6">
        <v>5</v>
      </c>
      <c r="AJ315" s="24">
        <v>20</v>
      </c>
      <c r="AK315" s="155">
        <f t="shared" si="193"/>
        <v>0.83779999999999999</v>
      </c>
      <c r="AL315" s="159">
        <f t="shared" si="194"/>
        <v>632.53899999999999</v>
      </c>
      <c r="AM315" s="162">
        <f t="shared" ref="AM315:AM327" si="198">(AL315)/$F$2</f>
        <v>0.84338533333333332</v>
      </c>
      <c r="AN315" s="150">
        <f t="shared" si="195"/>
        <v>565.51499999999999</v>
      </c>
      <c r="AO315" s="162">
        <f t="shared" ref="AO315:AO327" si="199">(AN315)/$F$3</f>
        <v>0.75402000000000002</v>
      </c>
      <c r="AP315" s="174">
        <f t="shared" si="196"/>
        <v>7540.2000000000007</v>
      </c>
    </row>
    <row r="316" spans="1:42">
      <c r="A316" s="49" t="s">
        <v>42</v>
      </c>
      <c r="B316" s="44">
        <v>156982</v>
      </c>
      <c r="C316" s="44">
        <v>5064</v>
      </c>
      <c r="D316" s="102">
        <v>100</v>
      </c>
      <c r="E316" s="102">
        <v>5</v>
      </c>
      <c r="F316" s="175">
        <v>95</v>
      </c>
      <c r="G316" s="102">
        <v>109</v>
      </c>
      <c r="H316" s="102">
        <v>4</v>
      </c>
      <c r="I316" s="175">
        <v>96</v>
      </c>
      <c r="J316" s="102">
        <v>313</v>
      </c>
      <c r="K316" s="102">
        <v>17</v>
      </c>
      <c r="L316" s="176">
        <v>94</v>
      </c>
      <c r="M316" s="20">
        <v>7.62</v>
      </c>
      <c r="N316" s="20">
        <v>7.53</v>
      </c>
      <c r="O316" s="93">
        <v>1581</v>
      </c>
      <c r="P316" s="93">
        <v>1439</v>
      </c>
      <c r="Q316" s="102">
        <v>30.1</v>
      </c>
      <c r="R316" s="103">
        <v>2.6</v>
      </c>
      <c r="S316" s="175">
        <v>91</v>
      </c>
      <c r="T316" s="102">
        <v>5.5</v>
      </c>
      <c r="U316" s="103">
        <v>1.21</v>
      </c>
      <c r="V316" s="175">
        <v>69</v>
      </c>
      <c r="W316" s="7" t="s">
        <v>165</v>
      </c>
      <c r="X316" s="27">
        <v>15.6</v>
      </c>
      <c r="Y316" s="32">
        <v>24626</v>
      </c>
      <c r="Z316" s="116">
        <f t="shared" si="192"/>
        <v>0.15687148845090521</v>
      </c>
      <c r="AA316" s="6">
        <v>9027</v>
      </c>
      <c r="AB316" s="6">
        <v>6830</v>
      </c>
      <c r="AC316" s="6">
        <v>15482</v>
      </c>
      <c r="AD316" s="6">
        <v>941</v>
      </c>
      <c r="AE316" s="32">
        <v>3541</v>
      </c>
      <c r="AF316" s="32">
        <v>896</v>
      </c>
      <c r="AG316" s="32">
        <v>2210</v>
      </c>
      <c r="AH316" s="75">
        <f t="shared" si="197"/>
        <v>38927</v>
      </c>
      <c r="AI316" s="6">
        <v>6</v>
      </c>
      <c r="AJ316" s="24">
        <v>24</v>
      </c>
      <c r="AK316" s="155">
        <f t="shared" si="193"/>
        <v>1.0127999999999999</v>
      </c>
      <c r="AL316" s="159">
        <f t="shared" si="194"/>
        <v>506.4</v>
      </c>
      <c r="AM316" s="162">
        <f t="shared" si="198"/>
        <v>0.67520000000000002</v>
      </c>
      <c r="AN316" s="150">
        <f t="shared" si="195"/>
        <v>551.976</v>
      </c>
      <c r="AO316" s="162">
        <f t="shared" si="199"/>
        <v>0.73596799999999996</v>
      </c>
      <c r="AP316" s="174">
        <f t="shared" si="196"/>
        <v>7359.6800000000012</v>
      </c>
    </row>
    <row r="317" spans="1:42">
      <c r="A317" s="49" t="s">
        <v>43</v>
      </c>
      <c r="B317" s="44">
        <v>157379</v>
      </c>
      <c r="C317" s="44">
        <v>5245.9666666666662</v>
      </c>
      <c r="D317" s="102">
        <v>104.33333333333333</v>
      </c>
      <c r="E317" s="102">
        <v>4.6428571428571432</v>
      </c>
      <c r="F317" s="175">
        <v>93.703583333333327</v>
      </c>
      <c r="G317" s="102">
        <v>92.083333333333329</v>
      </c>
      <c r="H317" s="102">
        <v>4.5</v>
      </c>
      <c r="I317" s="175">
        <v>95.121833333333328</v>
      </c>
      <c r="J317" s="102">
        <v>286.33333333333331</v>
      </c>
      <c r="K317" s="102">
        <v>19.237142857142857</v>
      </c>
      <c r="L317" s="176">
        <v>92.444416666666669</v>
      </c>
      <c r="M317" s="20">
        <v>7.6158333333333337</v>
      </c>
      <c r="N317" s="20">
        <v>7.5885714285714281</v>
      </c>
      <c r="O317" s="93">
        <v>1690.5</v>
      </c>
      <c r="P317" s="93">
        <v>1564.4285714285713</v>
      </c>
      <c r="Q317" s="102">
        <v>25.657499999999999</v>
      </c>
      <c r="R317" s="103">
        <v>2.4385714285714282</v>
      </c>
      <c r="S317" s="175">
        <v>90.262166666666687</v>
      </c>
      <c r="T317" s="102">
        <v>3.8933333333333331</v>
      </c>
      <c r="U317" s="103">
        <v>1.1400000000000001</v>
      </c>
      <c r="V317" s="175">
        <v>68.857500000000016</v>
      </c>
      <c r="W317" s="7">
        <v>68.099999999999994</v>
      </c>
      <c r="X317" s="27">
        <v>14.9</v>
      </c>
      <c r="Y317" s="32">
        <v>23975</v>
      </c>
      <c r="Z317" s="116">
        <f t="shared" si="192"/>
        <v>0.15233925746128771</v>
      </c>
      <c r="AA317" s="6">
        <v>9425</v>
      </c>
      <c r="AB317" s="6">
        <v>6766</v>
      </c>
      <c r="AC317" s="6">
        <v>15578</v>
      </c>
      <c r="AD317" s="6">
        <v>1096</v>
      </c>
      <c r="AE317" s="32">
        <v>3477</v>
      </c>
      <c r="AF317" s="32">
        <v>896</v>
      </c>
      <c r="AG317" s="32">
        <v>2742</v>
      </c>
      <c r="AH317" s="75">
        <f t="shared" si="197"/>
        <v>39980</v>
      </c>
      <c r="AI317" s="6">
        <v>2</v>
      </c>
      <c r="AJ317" s="24">
        <v>8</v>
      </c>
      <c r="AK317" s="155">
        <f t="shared" si="193"/>
        <v>1.0491933333333332</v>
      </c>
      <c r="AL317" s="159">
        <f t="shared" si="194"/>
        <v>547.32918888888878</v>
      </c>
      <c r="AM317" s="162">
        <f t="shared" si="198"/>
        <v>0.72977225185185168</v>
      </c>
      <c r="AN317" s="150">
        <f t="shared" si="195"/>
        <v>483.06609722222214</v>
      </c>
      <c r="AO317" s="162">
        <f t="shared" si="199"/>
        <v>0.64408812962962947</v>
      </c>
      <c r="AP317" s="174">
        <f t="shared" si="196"/>
        <v>6440.8812962962966</v>
      </c>
    </row>
    <row r="318" spans="1:42">
      <c r="A318" s="49" t="s">
        <v>44</v>
      </c>
      <c r="B318" s="44">
        <v>170169</v>
      </c>
      <c r="C318" s="46">
        <v>5489.322580645161</v>
      </c>
      <c r="D318" s="102">
        <v>108.45454545454545</v>
      </c>
      <c r="E318" s="102">
        <v>3.5833333333333335</v>
      </c>
      <c r="F318" s="175">
        <v>96.712181818181818</v>
      </c>
      <c r="G318" s="102">
        <v>115.90909090909091</v>
      </c>
      <c r="H318" s="102">
        <v>4.666666666666667</v>
      </c>
      <c r="I318" s="175">
        <v>95.921818181818196</v>
      </c>
      <c r="J318" s="102">
        <v>366.90909090909093</v>
      </c>
      <c r="K318" s="102">
        <v>20.858333333333334</v>
      </c>
      <c r="L318" s="176">
        <v>94.073181818181851</v>
      </c>
      <c r="M318" s="20">
        <v>7.6581818181818173</v>
      </c>
      <c r="N318" s="20">
        <v>7.6791666666666663</v>
      </c>
      <c r="O318" s="93">
        <v>1429.6363636363637</v>
      </c>
      <c r="P318" s="93">
        <v>1358.5</v>
      </c>
      <c r="Q318" s="102">
        <v>31.900000000000002</v>
      </c>
      <c r="R318" s="103">
        <v>3.7699999999999996</v>
      </c>
      <c r="S318" s="175">
        <v>87.574909090909088</v>
      </c>
      <c r="T318" s="102">
        <v>4.0327272727272723</v>
      </c>
      <c r="U318" s="103">
        <v>1.0649999999999999</v>
      </c>
      <c r="V318" s="175">
        <v>72.693636363636358</v>
      </c>
      <c r="W318" s="7">
        <v>84.94</v>
      </c>
      <c r="X318" s="27">
        <v>15.3</v>
      </c>
      <c r="Y318" s="32">
        <v>24099</v>
      </c>
      <c r="Z318" s="85">
        <f t="shared" si="192"/>
        <v>0.14161803853815913</v>
      </c>
      <c r="AA318" s="6">
        <v>9581</v>
      </c>
      <c r="AB318" s="6">
        <v>7101</v>
      </c>
      <c r="AC318" s="6">
        <v>16454</v>
      </c>
      <c r="AD318" s="6">
        <v>1143</v>
      </c>
      <c r="AE318" s="32">
        <v>3631</v>
      </c>
      <c r="AF318" s="32">
        <v>932</v>
      </c>
      <c r="AG318" s="32">
        <v>3135</v>
      </c>
      <c r="AH318" s="75">
        <f t="shared" si="197"/>
        <v>41977</v>
      </c>
      <c r="AI318" s="6">
        <v>0</v>
      </c>
      <c r="AJ318" s="24" t="s">
        <v>166</v>
      </c>
      <c r="AK318" s="155">
        <f t="shared" si="193"/>
        <v>1.0978645161290321</v>
      </c>
      <c r="AL318" s="159">
        <f t="shared" si="194"/>
        <v>595.34198533724339</v>
      </c>
      <c r="AM318" s="162">
        <f t="shared" si="198"/>
        <v>0.79378931378299122</v>
      </c>
      <c r="AN318" s="150">
        <f t="shared" si="195"/>
        <v>636.2623900293255</v>
      </c>
      <c r="AO318" s="162">
        <f t="shared" si="199"/>
        <v>0.84834985337243396</v>
      </c>
      <c r="AP318" s="174">
        <f t="shared" si="196"/>
        <v>8483.4985337243397</v>
      </c>
    </row>
    <row r="319" spans="1:42">
      <c r="A319" s="49" t="s">
        <v>45</v>
      </c>
      <c r="B319" s="44">
        <v>172963</v>
      </c>
      <c r="C319" s="46">
        <v>5765.433</v>
      </c>
      <c r="D319" s="102">
        <v>108</v>
      </c>
      <c r="E319" s="102">
        <v>5.7333333333333334</v>
      </c>
      <c r="F319" s="175">
        <v>91.939066666666648</v>
      </c>
      <c r="G319" s="102">
        <v>103.66666666666667</v>
      </c>
      <c r="H319" s="102">
        <v>5.4</v>
      </c>
      <c r="I319" s="175">
        <v>94.421399999999991</v>
      </c>
      <c r="J319" s="102">
        <v>326.86666666666667</v>
      </c>
      <c r="K319" s="102">
        <v>20.219999999999995</v>
      </c>
      <c r="L319" s="176">
        <v>93.375533333333323</v>
      </c>
      <c r="M319" s="20">
        <v>7.7350666666666665</v>
      </c>
      <c r="N319" s="20">
        <v>7.7633333333333336</v>
      </c>
      <c r="O319" s="93">
        <v>1438.0666666666666</v>
      </c>
      <c r="P319" s="93">
        <v>1275.0666666666666</v>
      </c>
      <c r="Q319" s="102">
        <v>29.519999999999996</v>
      </c>
      <c r="R319" s="103">
        <v>5.6913333333333336</v>
      </c>
      <c r="S319" s="175">
        <v>79.371266666666685</v>
      </c>
      <c r="T319" s="102">
        <v>3.5899999999999994</v>
      </c>
      <c r="U319" s="103">
        <v>0.97600000000000009</v>
      </c>
      <c r="V319" s="175">
        <v>71.528333333333336</v>
      </c>
      <c r="W319" s="7">
        <v>83.38</v>
      </c>
      <c r="X319" s="27">
        <v>17.3</v>
      </c>
      <c r="Y319" s="32">
        <v>23501</v>
      </c>
      <c r="Z319" s="85">
        <f t="shared" si="192"/>
        <v>0.1358729901770899</v>
      </c>
      <c r="AA319" s="6">
        <v>9535</v>
      </c>
      <c r="AB319" s="6">
        <v>6849</v>
      </c>
      <c r="AC319" s="6">
        <v>15951</v>
      </c>
      <c r="AD319" s="6">
        <v>1155</v>
      </c>
      <c r="AE319" s="32">
        <v>3408</v>
      </c>
      <c r="AF319" s="32">
        <v>1050</v>
      </c>
      <c r="AG319" s="32">
        <v>3790</v>
      </c>
      <c r="AH319" s="75">
        <f t="shared" si="197"/>
        <v>41738</v>
      </c>
      <c r="AI319" s="6">
        <v>0</v>
      </c>
      <c r="AJ319" s="24" t="s">
        <v>166</v>
      </c>
      <c r="AK319" s="155">
        <f t="shared" si="193"/>
        <v>1.1530866</v>
      </c>
      <c r="AL319" s="159">
        <f t="shared" si="194"/>
        <v>622.66676399999994</v>
      </c>
      <c r="AM319" s="162">
        <f t="shared" si="198"/>
        <v>0.83022235199999994</v>
      </c>
      <c r="AN319" s="150">
        <f t="shared" si="195"/>
        <v>597.683221</v>
      </c>
      <c r="AO319" s="162">
        <f t="shared" si="199"/>
        <v>0.79691096133333339</v>
      </c>
      <c r="AP319" s="174">
        <f t="shared" si="196"/>
        <v>7969.109613333334</v>
      </c>
    </row>
    <row r="320" spans="1:42">
      <c r="A320" s="49" t="s">
        <v>48</v>
      </c>
      <c r="B320" s="44">
        <v>174769</v>
      </c>
      <c r="C320" s="46">
        <v>5637.71</v>
      </c>
      <c r="D320" s="102">
        <v>91.538461538461533</v>
      </c>
      <c r="E320" s="102">
        <v>7.5714285714285712</v>
      </c>
      <c r="F320" s="175">
        <v>89.478461538461517</v>
      </c>
      <c r="G320" s="102">
        <v>98.461538461538467</v>
      </c>
      <c r="H320" s="102">
        <v>5.7857142857142856</v>
      </c>
      <c r="I320" s="175">
        <v>94.165230769230774</v>
      </c>
      <c r="J320" s="102">
        <v>292.76923076923077</v>
      </c>
      <c r="K320" s="102">
        <v>17.875</v>
      </c>
      <c r="L320" s="176">
        <v>93.126153846153841</v>
      </c>
      <c r="M320" s="20">
        <v>7.6653846153846157</v>
      </c>
      <c r="N320" s="20">
        <v>7.2992857142857144</v>
      </c>
      <c r="O320" s="93">
        <v>1349</v>
      </c>
      <c r="P320" s="93">
        <v>1292.7142857142858</v>
      </c>
      <c r="Q320" s="102">
        <v>25.815384615384612</v>
      </c>
      <c r="R320" s="103">
        <v>4.0578571428571415</v>
      </c>
      <c r="S320" s="175">
        <v>84.570153846153843</v>
      </c>
      <c r="T320" s="102">
        <v>3.4199999999999995</v>
      </c>
      <c r="U320" s="103">
        <v>0.71642857142857153</v>
      </c>
      <c r="V320" s="175">
        <v>78.250230769230768</v>
      </c>
      <c r="W320" s="7">
        <v>0</v>
      </c>
      <c r="X320" s="27" t="s">
        <v>166</v>
      </c>
      <c r="Y320" s="32">
        <v>29493</v>
      </c>
      <c r="Z320" s="7">
        <f t="shared" si="192"/>
        <v>0.16875418409443321</v>
      </c>
      <c r="AA320" s="6">
        <v>9560</v>
      </c>
      <c r="AB320" s="6">
        <v>6981</v>
      </c>
      <c r="AC320" s="6">
        <v>16573</v>
      </c>
      <c r="AD320" s="6">
        <v>1153</v>
      </c>
      <c r="AE320" s="32">
        <v>3513</v>
      </c>
      <c r="AF320" s="32">
        <v>956</v>
      </c>
      <c r="AG320" s="32">
        <v>3924</v>
      </c>
      <c r="AH320" s="75">
        <f t="shared" si="197"/>
        <v>42660</v>
      </c>
      <c r="AI320" s="6">
        <v>1</v>
      </c>
      <c r="AJ320" s="24">
        <v>4</v>
      </c>
      <c r="AK320" s="155">
        <f t="shared" si="193"/>
        <v>1.127542</v>
      </c>
      <c r="AL320" s="159">
        <f t="shared" si="194"/>
        <v>516.06729999999993</v>
      </c>
      <c r="AM320" s="162">
        <f t="shared" si="198"/>
        <v>0.68808973333333323</v>
      </c>
      <c r="AN320" s="150">
        <f t="shared" si="195"/>
        <v>555.09759999999994</v>
      </c>
      <c r="AO320" s="162">
        <f t="shared" si="199"/>
        <v>0.74013013333333322</v>
      </c>
      <c r="AP320" s="174">
        <f t="shared" si="196"/>
        <v>7401.3013333333347</v>
      </c>
    </row>
    <row r="321" spans="1:42">
      <c r="A321" s="49" t="s">
        <v>51</v>
      </c>
      <c r="B321" s="44">
        <v>162004</v>
      </c>
      <c r="C321" s="46">
        <v>5226</v>
      </c>
      <c r="D321" s="102">
        <v>88</v>
      </c>
      <c r="E321" s="102">
        <v>4</v>
      </c>
      <c r="F321" s="175">
        <v>94</v>
      </c>
      <c r="G321" s="102">
        <v>93</v>
      </c>
      <c r="H321" s="102">
        <v>4</v>
      </c>
      <c r="I321" s="175">
        <v>95</v>
      </c>
      <c r="J321" s="102">
        <v>264</v>
      </c>
      <c r="K321" s="102">
        <v>18</v>
      </c>
      <c r="L321" s="176">
        <v>92</v>
      </c>
      <c r="M321" s="20">
        <v>7.6</v>
      </c>
      <c r="N321" s="20">
        <v>7.64</v>
      </c>
      <c r="O321" s="93">
        <v>1498</v>
      </c>
      <c r="P321" s="93">
        <v>1343</v>
      </c>
      <c r="Q321" s="102">
        <v>25.4</v>
      </c>
      <c r="R321" s="103">
        <v>2.5</v>
      </c>
      <c r="S321" s="175">
        <v>90</v>
      </c>
      <c r="T321" s="102">
        <v>3.2</v>
      </c>
      <c r="U321" s="103">
        <v>1.24</v>
      </c>
      <c r="V321" s="175">
        <v>59</v>
      </c>
      <c r="W321" s="7">
        <v>84.4</v>
      </c>
      <c r="X321" s="27">
        <v>19.600000000000001</v>
      </c>
      <c r="Y321" s="32">
        <v>29139</v>
      </c>
      <c r="Z321" s="7">
        <f t="shared" si="192"/>
        <v>0.17986592923631514</v>
      </c>
      <c r="AA321" s="6">
        <v>9075</v>
      </c>
      <c r="AB321" s="6">
        <v>6363</v>
      </c>
      <c r="AC321" s="6">
        <v>15350</v>
      </c>
      <c r="AD321" s="6">
        <v>1115</v>
      </c>
      <c r="AE321" s="32">
        <v>3296</v>
      </c>
      <c r="AF321" s="32">
        <v>965</v>
      </c>
      <c r="AG321" s="32">
        <v>3036</v>
      </c>
      <c r="AH321" s="75">
        <f t="shared" si="197"/>
        <v>39200</v>
      </c>
      <c r="AI321" s="6">
        <v>0</v>
      </c>
      <c r="AJ321" s="24" t="s">
        <v>166</v>
      </c>
      <c r="AK321" s="155">
        <f t="shared" si="193"/>
        <v>1.0451999999999999</v>
      </c>
      <c r="AL321" s="159">
        <f t="shared" si="194"/>
        <v>459.88799999999998</v>
      </c>
      <c r="AM321" s="162">
        <f t="shared" si="198"/>
        <v>0.61318399999999995</v>
      </c>
      <c r="AN321" s="150">
        <f t="shared" si="195"/>
        <v>486.01799999999997</v>
      </c>
      <c r="AO321" s="162">
        <f t="shared" si="199"/>
        <v>0.64802399999999993</v>
      </c>
      <c r="AP321" s="174">
        <f t="shared" si="196"/>
        <v>6480.2400000000007</v>
      </c>
    </row>
    <row r="322" spans="1:42">
      <c r="A322" s="49" t="s">
        <v>53</v>
      </c>
      <c r="B322" s="44">
        <v>156414</v>
      </c>
      <c r="C322" s="46">
        <v>5213.8</v>
      </c>
      <c r="D322" s="102">
        <v>120.83333333333333</v>
      </c>
      <c r="E322" s="102">
        <v>6</v>
      </c>
      <c r="F322" s="175">
        <v>93.482000000000014</v>
      </c>
      <c r="G322" s="102">
        <v>87.916666666666671</v>
      </c>
      <c r="H322" s="102">
        <v>5.25</v>
      </c>
      <c r="I322" s="175">
        <v>93.814166666666665</v>
      </c>
      <c r="J322" s="102">
        <v>278.25</v>
      </c>
      <c r="K322" s="102">
        <v>18.333333333333336</v>
      </c>
      <c r="L322" s="176">
        <v>92.791416666666677</v>
      </c>
      <c r="M322" s="20">
        <v>7.7024999999999997</v>
      </c>
      <c r="N322" s="20">
        <v>7.7608333333333341</v>
      </c>
      <c r="O322" s="93">
        <v>1574.1666666666667</v>
      </c>
      <c r="P322" s="93">
        <v>1481.25</v>
      </c>
      <c r="Q322" s="102">
        <v>26.325000000000003</v>
      </c>
      <c r="R322" s="103">
        <v>2.1291666666666664</v>
      </c>
      <c r="S322" s="175">
        <v>91.530750000000012</v>
      </c>
      <c r="T322" s="102">
        <v>2.8654545454545453</v>
      </c>
      <c r="U322" s="103">
        <v>1.0599999999999998</v>
      </c>
      <c r="V322" s="175">
        <v>61.568749999999994</v>
      </c>
      <c r="W322" s="7">
        <v>65.819999999999993</v>
      </c>
      <c r="X322" s="27">
        <v>21.9</v>
      </c>
      <c r="Y322" s="32">
        <v>22774</v>
      </c>
      <c r="Z322" s="7">
        <f t="shared" si="192"/>
        <v>0.14560077742401575</v>
      </c>
      <c r="AA322" s="6">
        <v>8703</v>
      </c>
      <c r="AB322" s="6">
        <v>6326</v>
      </c>
      <c r="AC322" s="6">
        <v>14542</v>
      </c>
      <c r="AD322" s="6">
        <v>1147</v>
      </c>
      <c r="AE322" s="32">
        <v>3408</v>
      </c>
      <c r="AF322" s="32">
        <v>974</v>
      </c>
      <c r="AG322" s="32">
        <v>2470</v>
      </c>
      <c r="AH322" s="75">
        <f t="shared" si="197"/>
        <v>37570</v>
      </c>
      <c r="AI322" s="6">
        <v>0</v>
      </c>
      <c r="AJ322" s="24" t="s">
        <v>166</v>
      </c>
      <c r="AK322" s="155">
        <f t="shared" si="193"/>
        <v>1.0427600000000001</v>
      </c>
      <c r="AL322" s="159">
        <f t="shared" si="194"/>
        <v>630.00083333333339</v>
      </c>
      <c r="AM322" s="162">
        <f t="shared" si="198"/>
        <v>0.8400011111111112</v>
      </c>
      <c r="AN322" s="150">
        <f t="shared" si="195"/>
        <v>458.3799166666667</v>
      </c>
      <c r="AO322" s="162">
        <f t="shared" si="199"/>
        <v>0.61117322222222226</v>
      </c>
      <c r="AP322" s="174">
        <f t="shared" si="196"/>
        <v>6111.7322222222228</v>
      </c>
    </row>
    <row r="323" spans="1:42">
      <c r="A323" s="49" t="s">
        <v>55</v>
      </c>
      <c r="B323" s="44">
        <v>167604</v>
      </c>
      <c r="C323" s="46">
        <v>5406.5806451612907</v>
      </c>
      <c r="D323" s="102">
        <v>94.166666666666671</v>
      </c>
      <c r="E323" s="102">
        <v>5.666666666666667</v>
      </c>
      <c r="F323" s="175">
        <v>93.147416666666672</v>
      </c>
      <c r="G323" s="102">
        <v>90.416666666666671</v>
      </c>
      <c r="H323" s="102">
        <v>4.7333333333333334</v>
      </c>
      <c r="I323" s="175">
        <v>94.895499999999984</v>
      </c>
      <c r="J323" s="102">
        <v>257.5</v>
      </c>
      <c r="K323" s="102">
        <v>15.545999999999999</v>
      </c>
      <c r="L323" s="176">
        <v>93.574749999999995</v>
      </c>
      <c r="M323" s="20">
        <v>7.4683333333333328</v>
      </c>
      <c r="N323" s="20">
        <v>7.3873333333333333</v>
      </c>
      <c r="O323" s="93">
        <v>1620.4166666666667</v>
      </c>
      <c r="P323" s="93">
        <v>1562.3333333333333</v>
      </c>
      <c r="Q323" s="102">
        <v>25.633333333333336</v>
      </c>
      <c r="R323" s="103">
        <v>2.2799999999999998</v>
      </c>
      <c r="S323" s="175">
        <v>91.109000000000023</v>
      </c>
      <c r="T323" s="102">
        <v>2.6766666666666663</v>
      </c>
      <c r="U323" s="103">
        <v>1.3153333333333335</v>
      </c>
      <c r="V323" s="175">
        <v>49.279999999999994</v>
      </c>
      <c r="W323" s="7">
        <v>62.7</v>
      </c>
      <c r="X323" s="27">
        <v>21.7</v>
      </c>
      <c r="Y323" s="32">
        <v>22694</v>
      </c>
      <c r="Z323" s="7">
        <f t="shared" si="192"/>
        <v>0.13540249636046872</v>
      </c>
      <c r="AA323" s="6">
        <v>9376</v>
      </c>
      <c r="AB323" s="6">
        <v>6999</v>
      </c>
      <c r="AC323" s="6">
        <v>15823</v>
      </c>
      <c r="AD323" s="6">
        <v>1257</v>
      </c>
      <c r="AE323" s="32">
        <v>3686</v>
      </c>
      <c r="AF323" s="32">
        <v>1112</v>
      </c>
      <c r="AG323" s="32">
        <v>2564</v>
      </c>
      <c r="AH323" s="75">
        <f t="shared" si="197"/>
        <v>40817</v>
      </c>
      <c r="AI323" s="6">
        <v>0</v>
      </c>
      <c r="AJ323" s="24" t="s">
        <v>166</v>
      </c>
      <c r="AK323" s="155">
        <f t="shared" si="193"/>
        <v>1.0813161290322582</v>
      </c>
      <c r="AL323" s="159">
        <f t="shared" si="194"/>
        <v>509.1196774193549</v>
      </c>
      <c r="AM323" s="162">
        <f t="shared" si="198"/>
        <v>0.67882623655913987</v>
      </c>
      <c r="AN323" s="150">
        <f t="shared" si="195"/>
        <v>488.84500000000008</v>
      </c>
      <c r="AO323" s="162">
        <f t="shared" si="199"/>
        <v>0.65179333333333345</v>
      </c>
      <c r="AP323" s="174">
        <f t="shared" si="196"/>
        <v>6517.9333333333343</v>
      </c>
    </row>
    <row r="324" spans="1:42">
      <c r="A324" s="49" t="s">
        <v>56</v>
      </c>
      <c r="B324" s="44">
        <v>139692</v>
      </c>
      <c r="C324" s="46">
        <v>4656</v>
      </c>
      <c r="D324" s="102">
        <v>108</v>
      </c>
      <c r="E324" s="102">
        <v>6</v>
      </c>
      <c r="F324" s="175">
        <v>95</v>
      </c>
      <c r="G324" s="102">
        <v>98</v>
      </c>
      <c r="H324" s="102">
        <v>4</v>
      </c>
      <c r="I324" s="175">
        <v>96</v>
      </c>
      <c r="J324" s="102">
        <v>332</v>
      </c>
      <c r="K324" s="102">
        <v>20</v>
      </c>
      <c r="L324" s="176">
        <v>93</v>
      </c>
      <c r="M324" s="20">
        <v>7.6</v>
      </c>
      <c r="N324" s="93">
        <v>7.48</v>
      </c>
      <c r="O324" s="93">
        <v>1575</v>
      </c>
      <c r="P324" s="102">
        <v>1567</v>
      </c>
      <c r="Q324" s="102">
        <v>28.1</v>
      </c>
      <c r="R324" s="103">
        <v>2.8</v>
      </c>
      <c r="S324" s="175">
        <v>90</v>
      </c>
      <c r="T324" s="102">
        <v>3.3</v>
      </c>
      <c r="U324" s="103">
        <v>1.22</v>
      </c>
      <c r="V324" s="175">
        <v>60</v>
      </c>
      <c r="W324" s="7">
        <v>45.62</v>
      </c>
      <c r="X324" s="27">
        <v>19.600000000000001</v>
      </c>
      <c r="Y324" s="32">
        <v>22515</v>
      </c>
      <c r="Z324" s="7">
        <f t="shared" si="192"/>
        <v>0.16117601580620222</v>
      </c>
      <c r="AA324" s="6">
        <v>8872</v>
      </c>
      <c r="AB324" s="6">
        <v>5940</v>
      </c>
      <c r="AC324" s="6">
        <v>12430</v>
      </c>
      <c r="AD324" s="6">
        <v>1144</v>
      </c>
      <c r="AE324" s="32">
        <v>2976</v>
      </c>
      <c r="AF324" s="32">
        <v>976</v>
      </c>
      <c r="AG324" s="32">
        <v>1880</v>
      </c>
      <c r="AH324" s="75">
        <f t="shared" si="197"/>
        <v>34218</v>
      </c>
      <c r="AI324" s="6">
        <v>0</v>
      </c>
      <c r="AJ324" s="24" t="s">
        <v>166</v>
      </c>
      <c r="AK324" s="155">
        <f t="shared" si="193"/>
        <v>0.93120000000000003</v>
      </c>
      <c r="AL324" s="159">
        <f t="shared" si="194"/>
        <v>502.84800000000001</v>
      </c>
      <c r="AM324" s="162">
        <f t="shared" si="198"/>
        <v>0.67046400000000006</v>
      </c>
      <c r="AN324" s="150">
        <f t="shared" si="195"/>
        <v>456.28800000000001</v>
      </c>
      <c r="AO324" s="162">
        <f t="shared" si="199"/>
        <v>0.60838400000000004</v>
      </c>
      <c r="AP324" s="174">
        <f t="shared" si="196"/>
        <v>6083.84</v>
      </c>
    </row>
    <row r="325" spans="1:42" ht="13.5" thickBot="1">
      <c r="A325" s="49" t="s">
        <v>59</v>
      </c>
      <c r="B325" s="45">
        <v>144712</v>
      </c>
      <c r="C325" s="47">
        <v>4668.1290322580644</v>
      </c>
      <c r="D325" s="104">
        <v>131</v>
      </c>
      <c r="E325" s="104">
        <v>3.6923076923076925</v>
      </c>
      <c r="F325" s="177">
        <v>97.466166666666666</v>
      </c>
      <c r="G325" s="104">
        <v>116.66666666666667</v>
      </c>
      <c r="H325" s="104">
        <v>3.8461538461538463</v>
      </c>
      <c r="I325" s="177">
        <v>96.632666666666651</v>
      </c>
      <c r="J325" s="104">
        <v>380.91666666666669</v>
      </c>
      <c r="K325" s="104">
        <v>19.674615384615382</v>
      </c>
      <c r="L325" s="176">
        <v>94.641750000000002</v>
      </c>
      <c r="M325" s="20">
        <v>7.6833333333333336</v>
      </c>
      <c r="N325" s="20">
        <v>7.5730769230769237</v>
      </c>
      <c r="O325" s="93">
        <v>1678.0833333333333</v>
      </c>
      <c r="P325" s="93">
        <v>1563.1538461538462</v>
      </c>
      <c r="Q325" s="104">
        <v>32.949999999999996</v>
      </c>
      <c r="R325" s="105">
        <v>2.433846153846154</v>
      </c>
      <c r="S325" s="175">
        <v>92.514083333333346</v>
      </c>
      <c r="T325" s="104">
        <v>3.5566666666666671</v>
      </c>
      <c r="U325" s="105">
        <v>1.1276923076923078</v>
      </c>
      <c r="V325" s="175">
        <v>67.697416666666669</v>
      </c>
      <c r="W325" s="67">
        <v>67.180000000000007</v>
      </c>
      <c r="X325" s="68">
        <v>17.8</v>
      </c>
      <c r="Y325" s="33">
        <v>24586</v>
      </c>
      <c r="Z325" s="7">
        <f t="shared" si="192"/>
        <v>0.16989606943446292</v>
      </c>
      <c r="AA325" s="6">
        <v>4636</v>
      </c>
      <c r="AB325" s="6">
        <v>5831</v>
      </c>
      <c r="AC325" s="6">
        <v>12998</v>
      </c>
      <c r="AD325" s="6">
        <v>1127</v>
      </c>
      <c r="AE325" s="33">
        <v>3133</v>
      </c>
      <c r="AF325" s="33">
        <v>911</v>
      </c>
      <c r="AG325" s="33">
        <v>1854</v>
      </c>
      <c r="AH325" s="75">
        <f t="shared" si="197"/>
        <v>30490</v>
      </c>
      <c r="AI325" s="6">
        <v>0</v>
      </c>
      <c r="AJ325" s="25" t="s">
        <v>166</v>
      </c>
      <c r="AK325" s="155">
        <f t="shared" si="193"/>
        <v>0.93362580645161286</v>
      </c>
      <c r="AL325" s="159">
        <f t="shared" si="194"/>
        <v>611.52490322580638</v>
      </c>
      <c r="AM325" s="162">
        <f t="shared" si="198"/>
        <v>0.81536653763440847</v>
      </c>
      <c r="AN325" s="150">
        <f t="shared" si="195"/>
        <v>544.61505376344098</v>
      </c>
      <c r="AO325" s="162">
        <f t="shared" si="199"/>
        <v>0.72615340501792136</v>
      </c>
      <c r="AP325" s="174">
        <f t="shared" si="196"/>
        <v>7261.5340501792116</v>
      </c>
    </row>
    <row r="326" spans="1:42" ht="13.5" thickTop="1">
      <c r="A326" s="61" t="s">
        <v>167</v>
      </c>
      <c r="B326" s="62">
        <f>SUM(B314:B325)</f>
        <v>1855862</v>
      </c>
      <c r="C326" s="62">
        <f>SUM(C314:C325)</f>
        <v>60944.941924731189</v>
      </c>
      <c r="D326" s="62"/>
      <c r="E326" s="62"/>
      <c r="F326" s="111"/>
      <c r="G326" s="111"/>
      <c r="H326" s="111"/>
      <c r="I326" s="111"/>
      <c r="J326" s="111"/>
      <c r="K326" s="62"/>
      <c r="L326" s="62"/>
      <c r="M326" s="62"/>
      <c r="N326" s="62"/>
      <c r="O326" s="62"/>
      <c r="P326" s="62"/>
      <c r="Q326" s="62"/>
      <c r="R326" s="79"/>
      <c r="S326" s="62"/>
      <c r="T326" s="62"/>
      <c r="U326" s="81"/>
      <c r="V326" s="62"/>
      <c r="W326" s="62">
        <f>SUM(W314:W325)</f>
        <v>717.46</v>
      </c>
      <c r="X326" s="62"/>
      <c r="Y326" s="62">
        <f>SUM(Y314:Y325)</f>
        <v>294600</v>
      </c>
      <c r="Z326" s="62"/>
      <c r="AA326" s="62">
        <f t="shared" ref="AA326:AJ326" si="200">SUM(AA314:AA325)</f>
        <v>103089</v>
      </c>
      <c r="AB326" s="62">
        <f t="shared" si="200"/>
        <v>76584</v>
      </c>
      <c r="AC326" s="62">
        <f t="shared" si="200"/>
        <v>176119</v>
      </c>
      <c r="AD326" s="62">
        <f t="shared" si="200"/>
        <v>12978</v>
      </c>
      <c r="AE326" s="62">
        <f t="shared" si="200"/>
        <v>39703</v>
      </c>
      <c r="AF326" s="62">
        <f t="shared" si="200"/>
        <v>11013</v>
      </c>
      <c r="AG326" s="62">
        <f t="shared" si="200"/>
        <v>30765</v>
      </c>
      <c r="AH326" s="62">
        <f t="shared" si="200"/>
        <v>450251</v>
      </c>
      <c r="AI326" s="62">
        <f t="shared" si="200"/>
        <v>17</v>
      </c>
      <c r="AJ326" s="62">
        <f t="shared" si="200"/>
        <v>68</v>
      </c>
      <c r="AK326" s="156"/>
      <c r="AL326" s="146"/>
      <c r="AM326" s="147"/>
      <c r="AN326" s="151"/>
      <c r="AO326" s="147"/>
      <c r="AP326" s="144"/>
    </row>
    <row r="327" spans="1:42" ht="13.5" thickBot="1">
      <c r="A327" s="60" t="s">
        <v>168</v>
      </c>
      <c r="B327" s="8">
        <f t="shared" ref="B327:AE327" si="201">SUM(AVERAGE(B314:B325))</f>
        <v>154655.16666666666</v>
      </c>
      <c r="C327" s="8">
        <f t="shared" si="201"/>
        <v>5078.7451603942654</v>
      </c>
      <c r="D327" s="8">
        <f t="shared" si="201"/>
        <v>110.19386169386171</v>
      </c>
      <c r="E327" s="8">
        <f t="shared" si="201"/>
        <v>5.1574938949938947</v>
      </c>
      <c r="F327" s="90">
        <f>SUM(AVERAGE(F314:F325))</f>
        <v>94.244073057498042</v>
      </c>
      <c r="G327" s="8">
        <f>SUM(AVERAGE(G314:G325))</f>
        <v>102.92671911421911</v>
      </c>
      <c r="H327" s="8">
        <f>SUM(AVERAGE(H314:H325))</f>
        <v>4.5984890109890113</v>
      </c>
      <c r="I327" s="90">
        <f>SUM(AVERAGE(I314:I325))</f>
        <v>95.331051301476293</v>
      </c>
      <c r="J327" s="8">
        <f t="shared" si="201"/>
        <v>313.21208236208236</v>
      </c>
      <c r="K327" s="8">
        <f t="shared" si="201"/>
        <v>18.478702075702078</v>
      </c>
      <c r="L327" s="90">
        <f>SUM(AVERAGE(L314:L325))</f>
        <v>93.418933527583533</v>
      </c>
      <c r="M327" s="21">
        <f>SUM(AVERAGE(M314:M325))</f>
        <v>7.6448860916860921</v>
      </c>
      <c r="N327" s="21">
        <f>SUM(AVERAGE(N314:N325))</f>
        <v>7.5718000610500615</v>
      </c>
      <c r="O327" s="21">
        <f>SUM(AVERAGE(O314:O325))</f>
        <v>1568.4058080808079</v>
      </c>
      <c r="P327" s="21">
        <f>SUM(AVERAGE(P314:P325))</f>
        <v>1461.2872252747254</v>
      </c>
      <c r="Q327" s="8">
        <f t="shared" ref="Q327:V327" si="202">SUM(AVERAGE(Q314:Q325))</f>
        <v>27.783434829059829</v>
      </c>
      <c r="R327" s="80">
        <f t="shared" si="202"/>
        <v>2.8667312271062269</v>
      </c>
      <c r="S327" s="90">
        <f t="shared" si="202"/>
        <v>89.411027466977472</v>
      </c>
      <c r="T327" s="8">
        <f t="shared" si="202"/>
        <v>3.6779040404040395</v>
      </c>
      <c r="U327" s="82">
        <f t="shared" si="202"/>
        <v>1.1375378510378511</v>
      </c>
      <c r="V327" s="90">
        <f t="shared" si="202"/>
        <v>65.906322261072248</v>
      </c>
      <c r="W327" s="8">
        <f t="shared" si="201"/>
        <v>65.223636363636373</v>
      </c>
      <c r="X327" s="8">
        <f t="shared" si="201"/>
        <v>17.799999999999997</v>
      </c>
      <c r="Y327" s="8">
        <f t="shared" si="201"/>
        <v>24550</v>
      </c>
      <c r="Z327" s="48">
        <f t="shared" si="201"/>
        <v>0.15998661970209943</v>
      </c>
      <c r="AA327" s="8">
        <f t="shared" si="201"/>
        <v>8590.75</v>
      </c>
      <c r="AB327" s="8">
        <f t="shared" si="201"/>
        <v>6382</v>
      </c>
      <c r="AC327" s="8">
        <f t="shared" si="201"/>
        <v>14676.583333333334</v>
      </c>
      <c r="AD327" s="8">
        <f t="shared" si="201"/>
        <v>1081.5</v>
      </c>
      <c r="AE327" s="8">
        <f t="shared" si="201"/>
        <v>3308.5833333333335</v>
      </c>
      <c r="AF327" s="8">
        <f>SUM(AVERAGE(AF314:AF325))</f>
        <v>917.75</v>
      </c>
      <c r="AG327" s="8">
        <f>SUM(AVERAGE(AG314:AG325))</f>
        <v>2563.75</v>
      </c>
      <c r="AH327" s="8">
        <f>SUM(AVERAGE(AH314:AH325))</f>
        <v>37520.916666666664</v>
      </c>
      <c r="AI327" s="8"/>
      <c r="AJ327" s="84"/>
      <c r="AK327" s="157">
        <f>C327/$H$2</f>
        <v>1.0157490320788531</v>
      </c>
      <c r="AL327" s="160">
        <f>(C327*D327)/1000</f>
        <v>559.64654178285514</v>
      </c>
      <c r="AM327" s="163">
        <f t="shared" si="198"/>
        <v>0.74619538904380689</v>
      </c>
      <c r="AN327" s="152">
        <f>(C327*G327)/1000</f>
        <v>522.73857657660028</v>
      </c>
      <c r="AO327" s="163">
        <f t="shared" si="199"/>
        <v>0.69698476876880033</v>
      </c>
      <c r="AP327" s="178">
        <f>AVERAGE(AP314:AP325)</f>
        <v>6933.4791985351721</v>
      </c>
    </row>
    <row r="328" spans="1:42" ht="13.5" thickTop="1"/>
    <row r="329" spans="1:42" ht="13.5" thickBot="1"/>
    <row r="330" spans="1:42">
      <c r="A330" s="120" t="s">
        <v>10</v>
      </c>
      <c r="B330" s="121" t="s">
        <v>5</v>
      </c>
      <c r="C330" s="121" t="s">
        <v>5</v>
      </c>
      <c r="D330" s="121" t="s">
        <v>145</v>
      </c>
      <c r="E330" s="121" t="s">
        <v>146</v>
      </c>
      <c r="F330" s="121" t="s">
        <v>3</v>
      </c>
      <c r="G330" s="121" t="s">
        <v>147</v>
      </c>
      <c r="H330" s="121" t="s">
        <v>148</v>
      </c>
      <c r="I330" s="121" t="s">
        <v>15</v>
      </c>
      <c r="J330" s="121" t="s">
        <v>149</v>
      </c>
      <c r="K330" s="121" t="s">
        <v>150</v>
      </c>
      <c r="L330" s="121" t="s">
        <v>9</v>
      </c>
      <c r="M330" s="121" t="s">
        <v>23</v>
      </c>
      <c r="N330" s="121" t="s">
        <v>24</v>
      </c>
      <c r="O330" s="121" t="s">
        <v>25</v>
      </c>
      <c r="P330" s="121" t="s">
        <v>26</v>
      </c>
      <c r="Q330" s="121" t="s">
        <v>151</v>
      </c>
      <c r="R330" s="121" t="s">
        <v>152</v>
      </c>
      <c r="S330" s="121" t="s">
        <v>90</v>
      </c>
      <c r="T330" s="121" t="s">
        <v>153</v>
      </c>
      <c r="U330" s="121" t="s">
        <v>154</v>
      </c>
      <c r="V330" s="126" t="s">
        <v>93</v>
      </c>
      <c r="W330" s="121" t="s">
        <v>18</v>
      </c>
      <c r="X330" s="122" t="s">
        <v>19</v>
      </c>
      <c r="Y330" s="122" t="s">
        <v>162</v>
      </c>
      <c r="Z330" s="122" t="s">
        <v>21</v>
      </c>
      <c r="AA330" s="122" t="s">
        <v>81</v>
      </c>
      <c r="AB330" s="122" t="s">
        <v>82</v>
      </c>
      <c r="AC330" s="122" t="s">
        <v>83</v>
      </c>
      <c r="AD330" s="122" t="s">
        <v>84</v>
      </c>
      <c r="AE330" s="122" t="s">
        <v>85</v>
      </c>
      <c r="AF330" s="122" t="s">
        <v>114</v>
      </c>
      <c r="AG330" s="122" t="s">
        <v>86</v>
      </c>
      <c r="AH330" s="123" t="s">
        <v>87</v>
      </c>
      <c r="AI330" s="124" t="s">
        <v>22</v>
      </c>
      <c r="AJ330" s="125"/>
      <c r="AK330" s="164" t="s">
        <v>115</v>
      </c>
      <c r="AL330" s="165" t="s">
        <v>116</v>
      </c>
      <c r="AM330" s="166" t="s">
        <v>117</v>
      </c>
      <c r="AN330" s="169" t="s">
        <v>115</v>
      </c>
      <c r="AO330" s="170" t="s">
        <v>115</v>
      </c>
      <c r="AP330" s="164" t="s">
        <v>27</v>
      </c>
    </row>
    <row r="331" spans="1:42" ht="13.5" thickBot="1">
      <c r="A331" s="127" t="s">
        <v>169</v>
      </c>
      <c r="B331" s="128" t="s">
        <v>29</v>
      </c>
      <c r="C331" s="129" t="s">
        <v>30</v>
      </c>
      <c r="D331" s="128" t="s">
        <v>31</v>
      </c>
      <c r="E331" s="128" t="s">
        <v>31</v>
      </c>
      <c r="F331" s="130" t="s">
        <v>32</v>
      </c>
      <c r="G331" s="128" t="s">
        <v>31</v>
      </c>
      <c r="H331" s="128" t="s">
        <v>31</v>
      </c>
      <c r="I331" s="130" t="s">
        <v>32</v>
      </c>
      <c r="J331" s="128" t="s">
        <v>31</v>
      </c>
      <c r="K331" s="128" t="s">
        <v>31</v>
      </c>
      <c r="L331" s="130" t="s">
        <v>32</v>
      </c>
      <c r="M331" s="128"/>
      <c r="N331" s="128"/>
      <c r="O331" s="128"/>
      <c r="P331" s="128"/>
      <c r="Q331" s="128" t="s">
        <v>31</v>
      </c>
      <c r="R331" s="128" t="s">
        <v>31</v>
      </c>
      <c r="S331" s="130" t="s">
        <v>32</v>
      </c>
      <c r="T331" s="128" t="s">
        <v>31</v>
      </c>
      <c r="U331" s="128" t="s">
        <v>31</v>
      </c>
      <c r="V331" s="131" t="s">
        <v>32</v>
      </c>
      <c r="W331" s="128" t="s">
        <v>33</v>
      </c>
      <c r="X331" s="130" t="s">
        <v>34</v>
      </c>
      <c r="Y331" s="130" t="s">
        <v>35</v>
      </c>
      <c r="Z331" s="129" t="s">
        <v>36</v>
      </c>
      <c r="AA331" s="130" t="s">
        <v>35</v>
      </c>
      <c r="AB331" s="130" t="s">
        <v>35</v>
      </c>
      <c r="AC331" s="130" t="s">
        <v>35</v>
      </c>
      <c r="AD331" s="130" t="s">
        <v>35</v>
      </c>
      <c r="AE331" s="130" t="s">
        <v>35</v>
      </c>
      <c r="AF331" s="130" t="s">
        <v>35</v>
      </c>
      <c r="AG331" s="130" t="s">
        <v>35</v>
      </c>
      <c r="AH331" s="130" t="s">
        <v>35</v>
      </c>
      <c r="AI331" s="128" t="s">
        <v>156</v>
      </c>
      <c r="AJ331" s="128" t="s">
        <v>164</v>
      </c>
      <c r="AK331" s="153" t="s">
        <v>5</v>
      </c>
      <c r="AL331" s="143" t="s">
        <v>119</v>
      </c>
      <c r="AM331" s="131" t="s">
        <v>120</v>
      </c>
      <c r="AN331" s="148" t="s">
        <v>121</v>
      </c>
      <c r="AO331" s="131" t="s">
        <v>122</v>
      </c>
      <c r="AP331" s="171" t="s">
        <v>39</v>
      </c>
    </row>
    <row r="332" spans="1:42">
      <c r="A332" s="113" t="s">
        <v>40</v>
      </c>
      <c r="B332" s="44">
        <v>134627</v>
      </c>
      <c r="C332" s="44">
        <v>4342.8059999999996</v>
      </c>
      <c r="D332" s="114">
        <v>110.714</v>
      </c>
      <c r="E332" s="114">
        <v>5.0670000000000002</v>
      </c>
      <c r="F332" s="172">
        <v>95.423000000000002</v>
      </c>
      <c r="G332" s="114">
        <v>101.071</v>
      </c>
      <c r="H332" s="114">
        <v>4.6669999999999998</v>
      </c>
      <c r="I332" s="172">
        <v>95.382000000000005</v>
      </c>
      <c r="J332" s="114">
        <v>273.286</v>
      </c>
      <c r="K332" s="114">
        <v>20.34</v>
      </c>
      <c r="L332" s="173">
        <v>92.557000000000002</v>
      </c>
      <c r="M332" s="118">
        <v>7.6499999999999986</v>
      </c>
      <c r="N332" s="118">
        <v>7.5819999999999999</v>
      </c>
      <c r="O332" s="30">
        <v>1906.2857142857142</v>
      </c>
      <c r="P332" s="30">
        <v>1836.2</v>
      </c>
      <c r="Q332" s="114">
        <v>30.05</v>
      </c>
      <c r="R332" s="119">
        <v>3.5049999999999999</v>
      </c>
      <c r="S332" s="172">
        <v>88.335999999999999</v>
      </c>
      <c r="T332" s="114">
        <v>3.3450000000000002</v>
      </c>
      <c r="U332" s="119">
        <v>1.2949999999999999</v>
      </c>
      <c r="V332" s="172">
        <v>61.286000000000001</v>
      </c>
      <c r="W332" s="115">
        <v>90.82</v>
      </c>
      <c r="X332" s="27">
        <v>17.8</v>
      </c>
      <c r="Y332" s="75">
        <v>23202</v>
      </c>
      <c r="Z332" s="7">
        <f t="shared" ref="Z332:Z343" si="203">Y332/B332</f>
        <v>0.17234284356035565</v>
      </c>
      <c r="AA332" s="117">
        <v>8319</v>
      </c>
      <c r="AB332" s="117">
        <v>5081</v>
      </c>
      <c r="AC332" s="117">
        <v>11726</v>
      </c>
      <c r="AD332" s="117">
        <v>931</v>
      </c>
      <c r="AE332" s="75">
        <v>2970</v>
      </c>
      <c r="AF332" s="75">
        <v>952</v>
      </c>
      <c r="AG332" s="75">
        <v>1603</v>
      </c>
      <c r="AH332" s="75">
        <f t="shared" ref="AH332:AH343" si="204">SUM(AA332:AG332)</f>
        <v>31582</v>
      </c>
      <c r="AI332" s="117">
        <v>0</v>
      </c>
      <c r="AJ332" s="23" t="s">
        <v>166</v>
      </c>
      <c r="AK332" s="154">
        <f t="shared" ref="AK332:AK343" si="205">C332/$H$2</f>
        <v>0.86856119999999992</v>
      </c>
      <c r="AL332" s="158">
        <f t="shared" ref="AL332:AL343" si="206">(C332*D332)/1000</f>
        <v>480.80942348399998</v>
      </c>
      <c r="AM332" s="161">
        <f>(AL332)/$F$2</f>
        <v>0.64107923131199995</v>
      </c>
      <c r="AN332" s="149">
        <f t="shared" ref="AN332:AN343" si="207">(C332*G332)/1000</f>
        <v>438.93174522599998</v>
      </c>
      <c r="AO332" s="161">
        <f>(AN332)/$F$3</f>
        <v>0.58524232696799994</v>
      </c>
      <c r="AP332" s="174">
        <f>(0.8*C332*G332)/30</f>
        <v>11704.84653936</v>
      </c>
    </row>
    <row r="333" spans="1:42">
      <c r="A333" s="49" t="s">
        <v>41</v>
      </c>
      <c r="B333" s="44">
        <v>126262</v>
      </c>
      <c r="C333" s="44">
        <v>4509</v>
      </c>
      <c r="D333" s="102">
        <v>104</v>
      </c>
      <c r="E333" s="102">
        <v>5</v>
      </c>
      <c r="F333" s="172">
        <v>95</v>
      </c>
      <c r="G333" s="102">
        <v>100</v>
      </c>
      <c r="H333" s="102">
        <v>3</v>
      </c>
      <c r="I333" s="172">
        <v>97</v>
      </c>
      <c r="J333" s="102">
        <v>243</v>
      </c>
      <c r="K333" s="102">
        <v>15</v>
      </c>
      <c r="L333" s="172">
        <v>94</v>
      </c>
      <c r="M333" s="20">
        <v>7.68</v>
      </c>
      <c r="N333" s="20">
        <v>7.6</v>
      </c>
      <c r="O333" s="93">
        <v>2015</v>
      </c>
      <c r="P333" s="93">
        <v>1895</v>
      </c>
      <c r="Q333" s="102">
        <v>29.8</v>
      </c>
      <c r="R333" s="103">
        <v>2.9</v>
      </c>
      <c r="S333" s="175">
        <v>90</v>
      </c>
      <c r="T333" s="102">
        <v>2.9</v>
      </c>
      <c r="U333" s="103">
        <v>0.9</v>
      </c>
      <c r="V333" s="175">
        <v>69</v>
      </c>
      <c r="W333" s="7">
        <v>68.28</v>
      </c>
      <c r="X333" s="27">
        <v>16.7</v>
      </c>
      <c r="Y333" s="32">
        <v>21779</v>
      </c>
      <c r="Z333" s="7">
        <f t="shared" si="203"/>
        <v>0.17249053555305635</v>
      </c>
      <c r="AA333" s="6">
        <v>7353</v>
      </c>
      <c r="AB333" s="6">
        <v>5008</v>
      </c>
      <c r="AC333" s="6">
        <v>11055</v>
      </c>
      <c r="AD333" s="6">
        <v>756</v>
      </c>
      <c r="AE333" s="32">
        <v>3099</v>
      </c>
      <c r="AF333" s="32">
        <v>885</v>
      </c>
      <c r="AG333" s="32">
        <v>1330</v>
      </c>
      <c r="AH333" s="75">
        <f t="shared" si="204"/>
        <v>29486</v>
      </c>
      <c r="AI333" s="6">
        <v>0</v>
      </c>
      <c r="AJ333" s="24" t="s">
        <v>166</v>
      </c>
      <c r="AK333" s="155">
        <f t="shared" si="205"/>
        <v>0.90180000000000005</v>
      </c>
      <c r="AL333" s="159">
        <f t="shared" si="206"/>
        <v>468.93599999999998</v>
      </c>
      <c r="AM333" s="162">
        <f t="shared" ref="AM333:AM343" si="208">(AL333)/$F$2</f>
        <v>0.62524800000000003</v>
      </c>
      <c r="AN333" s="150">
        <f t="shared" si="207"/>
        <v>450.9</v>
      </c>
      <c r="AO333" s="162">
        <f t="shared" ref="AO333:AO343" si="209">(AN333)/$F$3</f>
        <v>0.60119999999999996</v>
      </c>
      <c r="AP333" s="174">
        <f t="shared" ref="AP333:AP343" si="210">(0.8*C333*G333)/60</f>
        <v>6012</v>
      </c>
    </row>
    <row r="334" spans="1:42">
      <c r="A334" s="49" t="s">
        <v>42</v>
      </c>
      <c r="B334" s="44">
        <v>151022</v>
      </c>
      <c r="C334" s="44">
        <v>4871.677419354839</v>
      </c>
      <c r="D334" s="102">
        <v>109.84615384615384</v>
      </c>
      <c r="E334" s="102">
        <v>5.8571428571428568</v>
      </c>
      <c r="F334" s="175">
        <v>93.347615384615366</v>
      </c>
      <c r="G334" s="102">
        <v>129.23076923076923</v>
      </c>
      <c r="H334" s="102">
        <v>3.9285714285714284</v>
      </c>
      <c r="I334" s="175">
        <v>96.958615384615385</v>
      </c>
      <c r="J334" s="102">
        <v>264.84615384615387</v>
      </c>
      <c r="K334" s="102">
        <v>17.857142857142858</v>
      </c>
      <c r="L334" s="176">
        <v>92.911153846153852</v>
      </c>
      <c r="M334" s="20">
        <v>7.456153846153847</v>
      </c>
      <c r="N334" s="20">
        <v>7.6400000000000006</v>
      </c>
      <c r="O334" s="93">
        <v>1481</v>
      </c>
      <c r="P334" s="93">
        <v>1404.1428571428571</v>
      </c>
      <c r="Q334" s="102">
        <v>28.638461538461534</v>
      </c>
      <c r="R334" s="103">
        <v>3.6071428571428563</v>
      </c>
      <c r="S334" s="175">
        <v>87.714538461538481</v>
      </c>
      <c r="T334" s="102">
        <v>3.2953846153846156</v>
      </c>
      <c r="U334" s="103">
        <v>0.89357142857142868</v>
      </c>
      <c r="V334" s="175">
        <v>72.313769230769225</v>
      </c>
      <c r="W334" s="7">
        <v>92.16</v>
      </c>
      <c r="X334" s="27">
        <v>16.399999999999999</v>
      </c>
      <c r="Y334" s="32">
        <v>25293</v>
      </c>
      <c r="Z334" s="7">
        <f t="shared" si="203"/>
        <v>0.16747891035743137</v>
      </c>
      <c r="AA334" s="6">
        <v>8703</v>
      </c>
      <c r="AB334" s="6">
        <v>6029</v>
      </c>
      <c r="AC334" s="6">
        <v>13768</v>
      </c>
      <c r="AD334" s="6">
        <v>1112</v>
      </c>
      <c r="AE334" s="32">
        <v>3481</v>
      </c>
      <c r="AF334" s="32">
        <v>1080</v>
      </c>
      <c r="AG334" s="32">
        <v>1722</v>
      </c>
      <c r="AH334" s="75">
        <f t="shared" si="204"/>
        <v>35895</v>
      </c>
      <c r="AI334" s="6">
        <v>0</v>
      </c>
      <c r="AJ334" s="24" t="s">
        <v>166</v>
      </c>
      <c r="AK334" s="155">
        <f t="shared" si="205"/>
        <v>0.9743354838709678</v>
      </c>
      <c r="AL334" s="159">
        <f t="shared" si="206"/>
        <v>535.13502729528534</v>
      </c>
      <c r="AM334" s="162">
        <f t="shared" si="208"/>
        <v>0.71351336972704715</v>
      </c>
      <c r="AN334" s="150">
        <f t="shared" si="207"/>
        <v>629.57062034739465</v>
      </c>
      <c r="AO334" s="162">
        <f t="shared" si="209"/>
        <v>0.83942749379652615</v>
      </c>
      <c r="AP334" s="174">
        <f t="shared" si="210"/>
        <v>8394.2749379652614</v>
      </c>
    </row>
    <row r="335" spans="1:42">
      <c r="A335" s="49" t="s">
        <v>43</v>
      </c>
      <c r="B335" s="44">
        <v>148698</v>
      </c>
      <c r="C335" s="44">
        <v>4956.6000000000004</v>
      </c>
      <c r="D335" s="102">
        <v>97.916666666666671</v>
      </c>
      <c r="E335" s="102">
        <v>5.615384615384615</v>
      </c>
      <c r="F335" s="175">
        <v>92.652750000000012</v>
      </c>
      <c r="G335" s="102">
        <v>96.25</v>
      </c>
      <c r="H335" s="102">
        <v>4.2307692307692308</v>
      </c>
      <c r="I335" s="175">
        <v>95.434750000000008</v>
      </c>
      <c r="J335" s="102">
        <v>250.66666666666666</v>
      </c>
      <c r="K335" s="102">
        <v>21.192307692307693</v>
      </c>
      <c r="L335" s="176">
        <v>90.847499999999982</v>
      </c>
      <c r="M335" s="20">
        <v>7.3633333333333333</v>
      </c>
      <c r="N335" s="20">
        <v>7.4792307692307691</v>
      </c>
      <c r="O335" s="93">
        <v>1278.75</v>
      </c>
      <c r="P335" s="93">
        <v>1241.2307692307693</v>
      </c>
      <c r="Q335" s="102">
        <v>28.665833333333335</v>
      </c>
      <c r="R335" s="103">
        <v>4.1776923076923067</v>
      </c>
      <c r="S335" s="175">
        <v>84.947749999999999</v>
      </c>
      <c r="T335" s="102">
        <v>3.0774999999999992</v>
      </c>
      <c r="U335" s="103">
        <v>1.2961538461538462</v>
      </c>
      <c r="V335" s="175">
        <v>59.328916666666665</v>
      </c>
      <c r="W335" s="7">
        <v>42.92</v>
      </c>
      <c r="X335" s="27">
        <v>17.850000000000001</v>
      </c>
      <c r="Y335" s="32">
        <v>25164</v>
      </c>
      <c r="Z335" s="7">
        <f t="shared" si="203"/>
        <v>0.16922890691199613</v>
      </c>
      <c r="AA335" s="6">
        <v>8574</v>
      </c>
      <c r="AB335" s="6">
        <v>5804</v>
      </c>
      <c r="AC335" s="6">
        <v>13646</v>
      </c>
      <c r="AD335" s="6">
        <v>1125</v>
      </c>
      <c r="AE335" s="32">
        <v>3161</v>
      </c>
      <c r="AF335" s="32">
        <v>1070</v>
      </c>
      <c r="AG335" s="32">
        <v>2164</v>
      </c>
      <c r="AH335" s="75">
        <f t="shared" si="204"/>
        <v>35544</v>
      </c>
      <c r="AI335" s="6">
        <v>0</v>
      </c>
      <c r="AJ335" s="24" t="s">
        <v>166</v>
      </c>
      <c r="AK335" s="155">
        <f t="shared" si="205"/>
        <v>0.99132000000000009</v>
      </c>
      <c r="AL335" s="159">
        <f t="shared" si="206"/>
        <v>485.33375000000007</v>
      </c>
      <c r="AM335" s="162">
        <f t="shared" si="208"/>
        <v>0.64711166666666675</v>
      </c>
      <c r="AN335" s="150">
        <f t="shared" si="207"/>
        <v>477.07275000000004</v>
      </c>
      <c r="AO335" s="162">
        <f t="shared" si="209"/>
        <v>0.63609700000000002</v>
      </c>
      <c r="AP335" s="174">
        <f t="shared" si="210"/>
        <v>6360.9700000000012</v>
      </c>
    </row>
    <row r="336" spans="1:42">
      <c r="A336" s="49" t="s">
        <v>44</v>
      </c>
      <c r="B336" s="44">
        <v>166537</v>
      </c>
      <c r="C336" s="46">
        <v>5372.1612903225805</v>
      </c>
      <c r="D336" s="102">
        <v>87.333333333333329</v>
      </c>
      <c r="E336" s="102">
        <v>5.25</v>
      </c>
      <c r="F336" s="175">
        <v>92.584066666666658</v>
      </c>
      <c r="G336" s="102">
        <v>97.666666666666671</v>
      </c>
      <c r="H336" s="102">
        <v>4.5</v>
      </c>
      <c r="I336" s="175">
        <v>94.7273</v>
      </c>
      <c r="J336" s="102">
        <v>191.96428571428572</v>
      </c>
      <c r="K336" s="102">
        <v>15.156250000000004</v>
      </c>
      <c r="L336" s="176">
        <v>91.349857142857132</v>
      </c>
      <c r="M336" s="20">
        <v>7.4513333333333334</v>
      </c>
      <c r="N336" s="20">
        <v>7.5762500000000008</v>
      </c>
      <c r="O336" s="93">
        <v>1640.4666666666667</v>
      </c>
      <c r="P336" s="93">
        <v>1513.25</v>
      </c>
      <c r="Q336" s="102">
        <v>23.026666666666664</v>
      </c>
      <c r="R336" s="103">
        <v>2.995625</v>
      </c>
      <c r="S336" s="175">
        <v>86.729200000000006</v>
      </c>
      <c r="T336" s="102">
        <v>2.5499999999999998</v>
      </c>
      <c r="U336" s="103">
        <v>0.93999999999999984</v>
      </c>
      <c r="V336" s="175">
        <v>61.763866666666658</v>
      </c>
      <c r="W336" s="7">
        <v>61.78</v>
      </c>
      <c r="X336" s="27">
        <v>19.23</v>
      </c>
      <c r="Y336" s="32">
        <v>26719</v>
      </c>
      <c r="Z336" s="85">
        <f t="shared" si="203"/>
        <v>0.16043882140305157</v>
      </c>
      <c r="AA336" s="6">
        <v>8571</v>
      </c>
      <c r="AB336" s="6">
        <v>6486</v>
      </c>
      <c r="AC336" s="6">
        <v>15397</v>
      </c>
      <c r="AD336" s="6">
        <v>1165</v>
      </c>
      <c r="AE336" s="32">
        <v>3709</v>
      </c>
      <c r="AF336" s="32">
        <v>1083</v>
      </c>
      <c r="AG336" s="32">
        <v>2817</v>
      </c>
      <c r="AH336" s="75">
        <f t="shared" si="204"/>
        <v>39228</v>
      </c>
      <c r="AI336" s="6">
        <v>0</v>
      </c>
      <c r="AJ336" s="24" t="s">
        <v>166</v>
      </c>
      <c r="AK336" s="155">
        <f t="shared" si="205"/>
        <v>1.074432258064516</v>
      </c>
      <c r="AL336" s="159">
        <f t="shared" si="206"/>
        <v>469.16875268817199</v>
      </c>
      <c r="AM336" s="162">
        <f t="shared" si="208"/>
        <v>0.62555833691756269</v>
      </c>
      <c r="AN336" s="150">
        <f t="shared" si="207"/>
        <v>524.68108602150539</v>
      </c>
      <c r="AO336" s="162">
        <f t="shared" si="209"/>
        <v>0.69957478136200724</v>
      </c>
      <c r="AP336" s="174">
        <f t="shared" si="210"/>
        <v>6995.7478136200716</v>
      </c>
    </row>
    <row r="337" spans="1:42">
      <c r="A337" s="49" t="s">
        <v>45</v>
      </c>
      <c r="B337" s="44">
        <v>160592</v>
      </c>
      <c r="C337" s="46">
        <v>5353.0666666666666</v>
      </c>
      <c r="D337" s="102">
        <v>94.666666666666671</v>
      </c>
      <c r="E337" s="102">
        <v>4.3076923076923075</v>
      </c>
      <c r="F337" s="175">
        <v>94.602583333333328</v>
      </c>
      <c r="G337" s="102">
        <v>106.66666666666667</v>
      </c>
      <c r="H337" s="102">
        <v>4.7692307692307692</v>
      </c>
      <c r="I337" s="175">
        <v>95.501750000000015</v>
      </c>
      <c r="J337" s="102">
        <v>233.33333333333334</v>
      </c>
      <c r="K337" s="102">
        <v>14.492307692307691</v>
      </c>
      <c r="L337" s="176">
        <v>93.455916666666667</v>
      </c>
      <c r="M337" s="20">
        <v>7.5116666666666667</v>
      </c>
      <c r="N337" s="20">
        <v>7.5553846153846154</v>
      </c>
      <c r="O337" s="93">
        <v>1790.1666666666667</v>
      </c>
      <c r="P337" s="93">
        <v>1591.3076923076924</v>
      </c>
      <c r="Q337" s="102">
        <v>30.090833333333332</v>
      </c>
      <c r="R337" s="103">
        <v>1.9892307692307694</v>
      </c>
      <c r="S337" s="175">
        <v>93.188333333333333</v>
      </c>
      <c r="T337" s="102">
        <v>2.9849999999999994</v>
      </c>
      <c r="U337" s="103">
        <v>0.75846153846153852</v>
      </c>
      <c r="V337" s="175">
        <v>73.63391666666665</v>
      </c>
      <c r="W337" s="7">
        <v>43.98</v>
      </c>
      <c r="X337" s="27">
        <v>20.7</v>
      </c>
      <c r="Y337" s="32">
        <v>26797</v>
      </c>
      <c r="Z337" s="85">
        <f t="shared" si="203"/>
        <v>0.16686385374115772</v>
      </c>
      <c r="AA337" s="6">
        <v>8589</v>
      </c>
      <c r="AB337" s="6">
        <v>6277</v>
      </c>
      <c r="AC337" s="6">
        <v>14899</v>
      </c>
      <c r="AD337" s="6">
        <v>1128</v>
      </c>
      <c r="AE337" s="32">
        <v>3438</v>
      </c>
      <c r="AF337" s="32">
        <v>1080</v>
      </c>
      <c r="AG337" s="32">
        <v>2799</v>
      </c>
      <c r="AH337" s="75">
        <f t="shared" si="204"/>
        <v>38210</v>
      </c>
      <c r="AI337" s="6">
        <v>0</v>
      </c>
      <c r="AJ337" s="24" t="s">
        <v>166</v>
      </c>
      <c r="AK337" s="155">
        <f t="shared" si="205"/>
        <v>1.0706133333333334</v>
      </c>
      <c r="AL337" s="159">
        <f t="shared" si="206"/>
        <v>506.75697777777782</v>
      </c>
      <c r="AM337" s="162">
        <f t="shared" si="208"/>
        <v>0.67567597037037042</v>
      </c>
      <c r="AN337" s="150">
        <f t="shared" si="207"/>
        <v>570.99377777777772</v>
      </c>
      <c r="AO337" s="162">
        <f t="shared" si="209"/>
        <v>0.76132503703703691</v>
      </c>
      <c r="AP337" s="174">
        <f t="shared" si="210"/>
        <v>7613.2503703703715</v>
      </c>
    </row>
    <row r="338" spans="1:42">
      <c r="A338" s="49" t="s">
        <v>48</v>
      </c>
      <c r="B338" s="44">
        <v>175257</v>
      </c>
      <c r="C338" s="46">
        <v>5653.4516129032254</v>
      </c>
      <c r="D338" s="102">
        <v>97.5</v>
      </c>
      <c r="E338" s="102">
        <v>5.1538461538461542</v>
      </c>
      <c r="F338" s="175">
        <v>94.629583333333315</v>
      </c>
      <c r="G338" s="102">
        <v>85.833333333333329</v>
      </c>
      <c r="H338" s="102">
        <v>4.0769230769230766</v>
      </c>
      <c r="I338" s="175">
        <v>95.245499999999993</v>
      </c>
      <c r="J338" s="102">
        <v>226.67499999999998</v>
      </c>
      <c r="K338" s="102">
        <v>16.154615384615383</v>
      </c>
      <c r="L338" s="176">
        <v>92.473583333333352</v>
      </c>
      <c r="M338" s="20">
        <v>7.5233333333333343</v>
      </c>
      <c r="N338" s="20">
        <v>7.6484615384615386</v>
      </c>
      <c r="O338" s="93">
        <v>1868.3333333333333</v>
      </c>
      <c r="P338" s="93">
        <v>1824.3076923076924</v>
      </c>
      <c r="Q338" s="102">
        <v>26.616666666666671</v>
      </c>
      <c r="R338" s="103">
        <v>2.1192307692307688</v>
      </c>
      <c r="S338" s="175">
        <v>91.635333333333335</v>
      </c>
      <c r="T338" s="102">
        <v>2.6633333333333336</v>
      </c>
      <c r="U338" s="103">
        <v>1.0853846153846154</v>
      </c>
      <c r="V338" s="175">
        <v>57.532083333333333</v>
      </c>
      <c r="W338" s="7">
        <v>22.46</v>
      </c>
      <c r="X338" s="27">
        <v>23.266999999999999</v>
      </c>
      <c r="Y338" s="32">
        <v>29381</v>
      </c>
      <c r="Z338" s="7">
        <f t="shared" si="203"/>
        <v>0.16764522957713529</v>
      </c>
      <c r="AA338" s="6">
        <v>9287</v>
      </c>
      <c r="AB338" s="6">
        <v>7018</v>
      </c>
      <c r="AC338" s="6">
        <v>16753</v>
      </c>
      <c r="AD338" s="6">
        <v>1248</v>
      </c>
      <c r="AE338" s="32">
        <v>3810</v>
      </c>
      <c r="AF338" s="32">
        <v>1135</v>
      </c>
      <c r="AG338" s="32">
        <v>2882</v>
      </c>
      <c r="AH338" s="75">
        <f t="shared" si="204"/>
        <v>42133</v>
      </c>
      <c r="AI338" s="6">
        <v>0</v>
      </c>
      <c r="AJ338" s="24" t="s">
        <v>166</v>
      </c>
      <c r="AK338" s="155">
        <f t="shared" si="205"/>
        <v>1.1306903225806451</v>
      </c>
      <c r="AL338" s="159">
        <f t="shared" si="206"/>
        <v>551.21153225806449</v>
      </c>
      <c r="AM338" s="162">
        <f t="shared" si="208"/>
        <v>0.73494870967741932</v>
      </c>
      <c r="AN338" s="150">
        <f t="shared" si="207"/>
        <v>485.25459677419343</v>
      </c>
      <c r="AO338" s="162">
        <f t="shared" si="209"/>
        <v>0.64700612903225796</v>
      </c>
      <c r="AP338" s="174">
        <f t="shared" si="210"/>
        <v>6470.061290322581</v>
      </c>
    </row>
    <row r="339" spans="1:42">
      <c r="A339" s="49" t="s">
        <v>51</v>
      </c>
      <c r="B339" s="44">
        <v>163915</v>
      </c>
      <c r="C339" s="46">
        <v>5287.5806451612907</v>
      </c>
      <c r="D339" s="102">
        <v>96.666666666666671</v>
      </c>
      <c r="E339" s="102">
        <v>5.5882352941176467</v>
      </c>
      <c r="F339" s="175">
        <v>93.492666666666665</v>
      </c>
      <c r="G339" s="102">
        <v>85</v>
      </c>
      <c r="H339" s="102">
        <v>4.6470588235294121</v>
      </c>
      <c r="I339" s="175">
        <v>94.312933333333348</v>
      </c>
      <c r="J339" s="102">
        <v>204.2</v>
      </c>
      <c r="K339" s="102">
        <v>20.38058823529412</v>
      </c>
      <c r="L339" s="176">
        <v>89.320599999999999</v>
      </c>
      <c r="M339" s="20">
        <v>7.4373333333333331</v>
      </c>
      <c r="N339" s="20">
        <v>7.6552941176470579</v>
      </c>
      <c r="O339" s="93">
        <v>1863.1333333333334</v>
      </c>
      <c r="P339" s="93">
        <v>1719.4117647058824</v>
      </c>
      <c r="Q339" s="102">
        <v>28.233333333333334</v>
      </c>
      <c r="R339" s="103">
        <v>3.006470588235294</v>
      </c>
      <c r="S339" s="175">
        <v>89.163000000000011</v>
      </c>
      <c r="T339" s="102">
        <v>2.9026666666666667</v>
      </c>
      <c r="U339" s="103">
        <v>1.0523529411764705</v>
      </c>
      <c r="V339" s="175">
        <v>62.344799999999999</v>
      </c>
      <c r="W339" s="7">
        <v>66.959999999999994</v>
      </c>
      <c r="X339" s="27">
        <v>19.600000000000001</v>
      </c>
      <c r="Y339" s="32">
        <v>28218</v>
      </c>
      <c r="Z339" s="7">
        <f t="shared" si="203"/>
        <v>0.17215019979867616</v>
      </c>
      <c r="AA339" s="6">
        <v>9594</v>
      </c>
      <c r="AB339" s="6">
        <v>6726</v>
      </c>
      <c r="AC339" s="6">
        <v>15942</v>
      </c>
      <c r="AD339" s="6">
        <v>1266</v>
      </c>
      <c r="AE339" s="32">
        <v>3549</v>
      </c>
      <c r="AF339" s="32">
        <v>1008</v>
      </c>
      <c r="AG339" s="32">
        <v>2515</v>
      </c>
      <c r="AH339" s="75">
        <f t="shared" si="204"/>
        <v>40600</v>
      </c>
      <c r="AI339" s="6">
        <v>0</v>
      </c>
      <c r="AJ339" s="24" t="s">
        <v>166</v>
      </c>
      <c r="AK339" s="155">
        <f t="shared" si="205"/>
        <v>1.0575161290322581</v>
      </c>
      <c r="AL339" s="159">
        <f t="shared" si="206"/>
        <v>511.13279569892478</v>
      </c>
      <c r="AM339" s="162">
        <f t="shared" si="208"/>
        <v>0.68151039426523308</v>
      </c>
      <c r="AN339" s="150">
        <f t="shared" si="207"/>
        <v>449.44435483870967</v>
      </c>
      <c r="AO339" s="162">
        <f t="shared" si="209"/>
        <v>0.59925913978494627</v>
      </c>
      <c r="AP339" s="174">
        <f t="shared" si="210"/>
        <v>5992.5913978494636</v>
      </c>
    </row>
    <row r="340" spans="1:42">
      <c r="A340" s="49" t="s">
        <v>53</v>
      </c>
      <c r="B340" s="44">
        <v>179419</v>
      </c>
      <c r="C340" s="46">
        <v>5980.6329999999998</v>
      </c>
      <c r="D340" s="102">
        <v>126.7</v>
      </c>
      <c r="E340" s="102">
        <v>4.0910000000000002</v>
      </c>
      <c r="F340" s="175">
        <v>96.771000000000001</v>
      </c>
      <c r="G340" s="102">
        <v>94.5</v>
      </c>
      <c r="H340" s="102">
        <v>3.6</v>
      </c>
      <c r="I340" s="175">
        <v>96.19</v>
      </c>
      <c r="J340" s="102">
        <v>268.5</v>
      </c>
      <c r="K340" s="102">
        <v>17.573</v>
      </c>
      <c r="L340" s="176">
        <v>93.454999999999998</v>
      </c>
      <c r="M340" s="20">
        <v>7.45</v>
      </c>
      <c r="N340" s="20">
        <v>7.6180000000000003</v>
      </c>
      <c r="O340" s="93">
        <v>1975.4</v>
      </c>
      <c r="P340" s="93">
        <v>1860.182</v>
      </c>
      <c r="Q340" s="102">
        <v>26.68</v>
      </c>
      <c r="R340" s="103">
        <v>3.6259999999999999</v>
      </c>
      <c r="S340" s="175">
        <v>86.409000000000006</v>
      </c>
      <c r="T340" s="102">
        <v>2.915</v>
      </c>
      <c r="U340" s="103">
        <v>1.109</v>
      </c>
      <c r="V340" s="175">
        <v>61.954999999999998</v>
      </c>
      <c r="W340" s="7">
        <v>44.4</v>
      </c>
      <c r="X340" s="27">
        <v>19.899999999999999</v>
      </c>
      <c r="Y340" s="32">
        <v>23581</v>
      </c>
      <c r="Z340" s="7">
        <f t="shared" si="203"/>
        <v>0.13142978168421404</v>
      </c>
      <c r="AA340" s="6">
        <v>9812</v>
      </c>
      <c r="AB340" s="6">
        <v>8143</v>
      </c>
      <c r="AC340" s="6">
        <v>17585</v>
      </c>
      <c r="AD340" s="6">
        <v>964</v>
      </c>
      <c r="AE340" s="32">
        <v>4360</v>
      </c>
      <c r="AF340" s="32">
        <v>850</v>
      </c>
      <c r="AG340" s="32">
        <v>2461</v>
      </c>
      <c r="AH340" s="75">
        <f t="shared" si="204"/>
        <v>44175</v>
      </c>
      <c r="AI340" s="6">
        <v>0</v>
      </c>
      <c r="AJ340" s="24" t="s">
        <v>166</v>
      </c>
      <c r="AK340" s="155">
        <f t="shared" si="205"/>
        <v>1.1961265999999999</v>
      </c>
      <c r="AL340" s="159">
        <f t="shared" si="206"/>
        <v>757.74620109999989</v>
      </c>
      <c r="AM340" s="162">
        <f t="shared" si="208"/>
        <v>1.0103282681333332</v>
      </c>
      <c r="AN340" s="150">
        <f t="shared" si="207"/>
        <v>565.16981849999991</v>
      </c>
      <c r="AO340" s="162">
        <f t="shared" si="209"/>
        <v>0.75355975799999986</v>
      </c>
      <c r="AP340" s="174">
        <f t="shared" si="210"/>
        <v>7535.5975800000006</v>
      </c>
    </row>
    <row r="341" spans="1:42">
      <c r="A341" s="49" t="s">
        <v>55</v>
      </c>
      <c r="B341" s="44">
        <v>171380</v>
      </c>
      <c r="C341" s="46">
        <v>5528.3869999999997</v>
      </c>
      <c r="D341" s="102">
        <v>87.570999999999998</v>
      </c>
      <c r="E341" s="102">
        <v>4.0670000000000002</v>
      </c>
      <c r="F341" s="175">
        <v>95.355999999999995</v>
      </c>
      <c r="G341" s="102">
        <v>64.537999999999997</v>
      </c>
      <c r="H341" s="102">
        <v>3.6429999999999998</v>
      </c>
      <c r="I341" s="175">
        <v>94.355000000000004</v>
      </c>
      <c r="J341" s="102">
        <v>179.07900000000001</v>
      </c>
      <c r="K341" s="102">
        <v>14.613</v>
      </c>
      <c r="L341" s="176">
        <v>91.84</v>
      </c>
      <c r="M341" s="20">
        <v>7.5049999999999999</v>
      </c>
      <c r="N341" s="20">
        <v>7.6470000000000002</v>
      </c>
      <c r="O341" s="93">
        <v>1833.0709999999999</v>
      </c>
      <c r="P341" s="93">
        <v>1701.067</v>
      </c>
      <c r="Q341" s="102">
        <v>22.207000000000001</v>
      </c>
      <c r="R341" s="103">
        <v>2.5179999999999998</v>
      </c>
      <c r="S341" s="175">
        <v>88.661000000000001</v>
      </c>
      <c r="T341" s="102">
        <v>2.3889999999999998</v>
      </c>
      <c r="U341" s="103">
        <v>1.3149999999999999</v>
      </c>
      <c r="V341" s="175">
        <v>44.956000000000003</v>
      </c>
      <c r="W341" s="7">
        <v>43.26</v>
      </c>
      <c r="X341" s="27">
        <v>21.33</v>
      </c>
      <c r="Y341" s="32">
        <v>25328</v>
      </c>
      <c r="Z341" s="7">
        <f t="shared" si="203"/>
        <v>0.14778854008635781</v>
      </c>
      <c r="AA341" s="6">
        <v>9425</v>
      </c>
      <c r="AB341" s="6">
        <v>7185</v>
      </c>
      <c r="AC341" s="6">
        <v>16234</v>
      </c>
      <c r="AD341" s="6">
        <v>1378</v>
      </c>
      <c r="AE341" s="32">
        <v>3930</v>
      </c>
      <c r="AF341" s="32">
        <v>1045</v>
      </c>
      <c r="AG341" s="32">
        <v>2297</v>
      </c>
      <c r="AH341" s="75">
        <f t="shared" si="204"/>
        <v>41494</v>
      </c>
      <c r="AI341" s="6">
        <v>0</v>
      </c>
      <c r="AJ341" s="24" t="s">
        <v>166</v>
      </c>
      <c r="AK341" s="155">
        <f t="shared" si="205"/>
        <v>1.1056774</v>
      </c>
      <c r="AL341" s="159">
        <f t="shared" si="206"/>
        <v>484.12637797699995</v>
      </c>
      <c r="AM341" s="162">
        <f t="shared" si="208"/>
        <v>0.64550183730266664</v>
      </c>
      <c r="AN341" s="150">
        <f t="shared" si="207"/>
        <v>356.79104020599999</v>
      </c>
      <c r="AO341" s="162">
        <f t="shared" si="209"/>
        <v>0.47572138694133331</v>
      </c>
      <c r="AP341" s="174">
        <f t="shared" si="210"/>
        <v>4757.2138694133328</v>
      </c>
    </row>
    <row r="342" spans="1:42">
      <c r="A342" s="49" t="s">
        <v>56</v>
      </c>
      <c r="B342" s="44">
        <v>153466</v>
      </c>
      <c r="C342" s="46">
        <v>5115.5330000000004</v>
      </c>
      <c r="D342" s="102">
        <v>105.357</v>
      </c>
      <c r="E342" s="102">
        <v>3.867</v>
      </c>
      <c r="F342" s="175">
        <v>96.33</v>
      </c>
      <c r="G342" s="102">
        <v>85</v>
      </c>
      <c r="H342" s="102">
        <v>3.8570000000000002</v>
      </c>
      <c r="I342" s="175">
        <v>95.462000000000003</v>
      </c>
      <c r="J342" s="102">
        <v>211</v>
      </c>
      <c r="K342" s="102">
        <v>14.163</v>
      </c>
      <c r="L342" s="176">
        <v>93.287999999999997</v>
      </c>
      <c r="M342" s="20">
        <v>7.61</v>
      </c>
      <c r="N342" s="93">
        <v>7.5250000000000004</v>
      </c>
      <c r="O342" s="93">
        <v>1806.143</v>
      </c>
      <c r="P342" s="102">
        <v>1644.067</v>
      </c>
      <c r="Q342" s="102">
        <v>25.042999999999999</v>
      </c>
      <c r="R342" s="103">
        <v>2.2890000000000001</v>
      </c>
      <c r="S342" s="175">
        <v>90.86</v>
      </c>
      <c r="T342" s="102">
        <v>3.1150000000000002</v>
      </c>
      <c r="U342" s="103">
        <v>0.98699999999999999</v>
      </c>
      <c r="V342" s="175">
        <v>68.314999999999998</v>
      </c>
      <c r="W342" s="7">
        <v>44.32</v>
      </c>
      <c r="X342" s="27">
        <v>18</v>
      </c>
      <c r="Y342" s="32">
        <v>22190</v>
      </c>
      <c r="Z342" s="7">
        <f t="shared" si="203"/>
        <v>0.14459228754251757</v>
      </c>
      <c r="AA342" s="6">
        <v>8319</v>
      </c>
      <c r="AB342" s="6">
        <v>6085</v>
      </c>
      <c r="AC342" s="6">
        <v>14362</v>
      </c>
      <c r="AD342" s="6">
        <v>939</v>
      </c>
      <c r="AE342" s="32">
        <v>3627</v>
      </c>
      <c r="AF342" s="32">
        <v>1110</v>
      </c>
      <c r="AG342" s="32">
        <v>2005</v>
      </c>
      <c r="AH342" s="75">
        <f t="shared" si="204"/>
        <v>36447</v>
      </c>
      <c r="AI342" s="6">
        <v>0</v>
      </c>
      <c r="AJ342" s="24" t="s">
        <v>166</v>
      </c>
      <c r="AK342" s="155">
        <f t="shared" si="205"/>
        <v>1.0231066</v>
      </c>
      <c r="AL342" s="159">
        <f t="shared" si="206"/>
        <v>538.95721028100002</v>
      </c>
      <c r="AM342" s="162">
        <f t="shared" si="208"/>
        <v>0.71860961370800003</v>
      </c>
      <c r="AN342" s="150">
        <f t="shared" si="207"/>
        <v>434.82030500000008</v>
      </c>
      <c r="AO342" s="162">
        <f t="shared" si="209"/>
        <v>0.57976040666666673</v>
      </c>
      <c r="AP342" s="174">
        <f t="shared" si="210"/>
        <v>5797.6040666666668</v>
      </c>
    </row>
    <row r="343" spans="1:42" ht="13.5" thickBot="1">
      <c r="A343" s="49" t="s">
        <v>59</v>
      </c>
      <c r="B343" s="45">
        <v>164199</v>
      </c>
      <c r="C343" s="47">
        <v>5296.7420000000002</v>
      </c>
      <c r="D343" s="104">
        <v>104.333</v>
      </c>
      <c r="E343" s="104">
        <v>6</v>
      </c>
      <c r="F343" s="177">
        <v>94.248999999999995</v>
      </c>
      <c r="G343" s="104">
        <v>77.917000000000002</v>
      </c>
      <c r="H343" s="104">
        <v>3.75</v>
      </c>
      <c r="I343" s="177">
        <v>95.186999999999998</v>
      </c>
      <c r="J343" s="104">
        <v>227.667</v>
      </c>
      <c r="K343" s="104">
        <v>12.858000000000001</v>
      </c>
      <c r="L343" s="176">
        <v>94.352000000000004</v>
      </c>
      <c r="M343" s="20">
        <v>7.6740000000000004</v>
      </c>
      <c r="N343" s="20">
        <v>7.4930000000000003</v>
      </c>
      <c r="O343" s="93">
        <v>1768.6669999999999</v>
      </c>
      <c r="P343" s="93">
        <v>1610.1669999999999</v>
      </c>
      <c r="Q343" s="104">
        <v>26.9</v>
      </c>
      <c r="R343" s="105">
        <v>3.3530000000000002</v>
      </c>
      <c r="S343" s="175">
        <v>87.534999999999997</v>
      </c>
      <c r="T343" s="104">
        <v>3.2949999999999999</v>
      </c>
      <c r="U343" s="105">
        <v>1.3220000000000001</v>
      </c>
      <c r="V343" s="175">
        <v>59.878999999999998</v>
      </c>
      <c r="W343" s="67">
        <v>46.34</v>
      </c>
      <c r="X343" s="68">
        <v>16.45</v>
      </c>
      <c r="Y343" s="33">
        <v>23574</v>
      </c>
      <c r="Z343" s="7">
        <f t="shared" si="203"/>
        <v>0.14356969287267279</v>
      </c>
      <c r="AA343" s="6">
        <v>8610</v>
      </c>
      <c r="AB343" s="6">
        <v>6360</v>
      </c>
      <c r="AC343" s="6">
        <v>15480</v>
      </c>
      <c r="AD343" s="6">
        <v>938</v>
      </c>
      <c r="AE343" s="33">
        <v>3893</v>
      </c>
      <c r="AF343" s="33">
        <v>1123</v>
      </c>
      <c r="AG343" s="33">
        <v>1945</v>
      </c>
      <c r="AH343" s="75">
        <f t="shared" si="204"/>
        <v>38349</v>
      </c>
      <c r="AI343" s="6">
        <v>0</v>
      </c>
      <c r="AJ343" s="25" t="s">
        <v>166</v>
      </c>
      <c r="AK343" s="155">
        <f t="shared" si="205"/>
        <v>1.0593484</v>
      </c>
      <c r="AL343" s="159">
        <f t="shared" si="206"/>
        <v>552.62498308599993</v>
      </c>
      <c r="AM343" s="162">
        <f t="shared" si="208"/>
        <v>0.73683331078133318</v>
      </c>
      <c r="AN343" s="150">
        <f t="shared" si="207"/>
        <v>412.70624641400008</v>
      </c>
      <c r="AO343" s="162">
        <f t="shared" si="209"/>
        <v>0.55027499521866674</v>
      </c>
      <c r="AP343" s="174">
        <f t="shared" si="210"/>
        <v>5502.7499521866675</v>
      </c>
    </row>
    <row r="344" spans="1:42" ht="13.5" thickTop="1">
      <c r="A344" s="61" t="s">
        <v>170</v>
      </c>
      <c r="B344" s="62">
        <f>SUM(B332:B343)</f>
        <v>1895374</v>
      </c>
      <c r="C344" s="62">
        <f>SUM(C332:C343)</f>
        <v>62267.638634408606</v>
      </c>
      <c r="D344" s="62"/>
      <c r="E344" s="62"/>
      <c r="F344" s="111"/>
      <c r="G344" s="111"/>
      <c r="H344" s="111"/>
      <c r="I344" s="111"/>
      <c r="J344" s="111"/>
      <c r="K344" s="62"/>
      <c r="L344" s="62"/>
      <c r="M344" s="62"/>
      <c r="N344" s="62"/>
      <c r="O344" s="62"/>
      <c r="P344" s="62"/>
      <c r="Q344" s="62"/>
      <c r="R344" s="79"/>
      <c r="S344" s="62"/>
      <c r="T344" s="62"/>
      <c r="U344" s="81"/>
      <c r="V344" s="62"/>
      <c r="W344" s="62">
        <f>SUM(W332:W343)</f>
        <v>667.68000000000006</v>
      </c>
      <c r="X344" s="62"/>
      <c r="Y344" s="62">
        <f>SUM(Y332:Y343)</f>
        <v>301226</v>
      </c>
      <c r="Z344" s="62"/>
      <c r="AA344" s="62">
        <f t="shared" ref="AA344:AJ344" si="211">SUM(AA332:AA343)</f>
        <v>105156</v>
      </c>
      <c r="AB344" s="62">
        <f t="shared" si="211"/>
        <v>76202</v>
      </c>
      <c r="AC344" s="62">
        <f t="shared" si="211"/>
        <v>176847</v>
      </c>
      <c r="AD344" s="62">
        <f t="shared" si="211"/>
        <v>12950</v>
      </c>
      <c r="AE344" s="62">
        <f t="shared" si="211"/>
        <v>43027</v>
      </c>
      <c r="AF344" s="62">
        <f t="shared" si="211"/>
        <v>12421</v>
      </c>
      <c r="AG344" s="62">
        <f t="shared" si="211"/>
        <v>26540</v>
      </c>
      <c r="AH344" s="62">
        <f t="shared" si="211"/>
        <v>453143</v>
      </c>
      <c r="AI344" s="62">
        <f t="shared" si="211"/>
        <v>0</v>
      </c>
      <c r="AJ344" s="62">
        <f t="shared" si="211"/>
        <v>0</v>
      </c>
      <c r="AK344" s="156"/>
      <c r="AL344" s="146"/>
      <c r="AM344" s="147"/>
      <c r="AN344" s="151"/>
      <c r="AO344" s="147"/>
      <c r="AP344" s="144"/>
    </row>
    <row r="345" spans="1:42" ht="13.5" thickBot="1">
      <c r="A345" s="60" t="s">
        <v>171</v>
      </c>
      <c r="B345" s="8">
        <f t="shared" ref="B345:E345" si="212">SUM(AVERAGE(B332:B343))</f>
        <v>157947.83333333334</v>
      </c>
      <c r="C345" s="8">
        <f>SUM(AVERAGE(C332:C343))</f>
        <v>5188.9698862007172</v>
      </c>
      <c r="D345" s="8">
        <f t="shared" si="212"/>
        <v>101.88370726495727</v>
      </c>
      <c r="E345" s="8">
        <f t="shared" si="212"/>
        <v>4.9886917690152979</v>
      </c>
      <c r="F345" s="179">
        <f>SUM(AVERAGE(F332:F343))</f>
        <v>94.536522115384614</v>
      </c>
      <c r="G345" s="8">
        <f>SUM(AVERAGE(G332:G343))</f>
        <v>93.639452991452984</v>
      </c>
      <c r="H345" s="8">
        <f>SUM(AVERAGE(H332:H343))</f>
        <v>4.0557961107519933</v>
      </c>
      <c r="I345" s="180">
        <f>SUM(AVERAGE(I332:I343))</f>
        <v>95.479737393162395</v>
      </c>
      <c r="J345" s="8">
        <f t="shared" ref="J345:K345" si="213">SUM(AVERAGE(J332:J343))</f>
        <v>231.18478663003665</v>
      </c>
      <c r="K345" s="8">
        <f t="shared" si="213"/>
        <v>16.648350988472313</v>
      </c>
      <c r="L345" s="180">
        <f>SUM(AVERAGE(L332:L343))</f>
        <v>92.48755091575093</v>
      </c>
      <c r="M345" s="21">
        <f>SUM(AVERAGE(M332:M343))</f>
        <v>7.5260128205128209</v>
      </c>
      <c r="N345" s="21">
        <f>SUM(AVERAGE(N332:N343))</f>
        <v>7.5849684200603322</v>
      </c>
      <c r="O345" s="21">
        <f>SUM(AVERAGE(O332:O343))</f>
        <v>1768.8680595238095</v>
      </c>
      <c r="P345" s="21">
        <f>SUM(AVERAGE(P332:P343))</f>
        <v>1653.3611479745748</v>
      </c>
      <c r="Q345" s="8">
        <f t="shared" ref="Q345:AE345" si="214">SUM(AVERAGE(Q332:Q343))</f>
        <v>27.16264957264957</v>
      </c>
      <c r="R345" s="80">
        <f t="shared" si="214"/>
        <v>3.0071993576276665</v>
      </c>
      <c r="S345" s="180">
        <f t="shared" si="214"/>
        <v>88.76492959401709</v>
      </c>
      <c r="T345" s="8">
        <f t="shared" si="214"/>
        <v>2.9527403846153848</v>
      </c>
      <c r="U345" s="82">
        <f t="shared" si="214"/>
        <v>1.0794936974789915</v>
      </c>
      <c r="V345" s="180">
        <f t="shared" si="214"/>
        <v>62.692362713675216</v>
      </c>
      <c r="W345" s="8">
        <f t="shared" si="214"/>
        <v>55.640000000000008</v>
      </c>
      <c r="X345" s="8">
        <f t="shared" si="214"/>
        <v>18.93558333333333</v>
      </c>
      <c r="Y345" s="8">
        <f t="shared" si="214"/>
        <v>25102.166666666668</v>
      </c>
      <c r="Z345" s="48">
        <f t="shared" si="214"/>
        <v>0.15966830025738521</v>
      </c>
      <c r="AA345" s="8">
        <f t="shared" si="214"/>
        <v>8763</v>
      </c>
      <c r="AB345" s="8">
        <f t="shared" si="214"/>
        <v>6350.166666666667</v>
      </c>
      <c r="AC345" s="8">
        <f t="shared" si="214"/>
        <v>14737.25</v>
      </c>
      <c r="AD345" s="8">
        <f t="shared" si="214"/>
        <v>1079.1666666666667</v>
      </c>
      <c r="AE345" s="8">
        <f t="shared" si="214"/>
        <v>3585.5833333333335</v>
      </c>
      <c r="AF345" s="8">
        <f>SUM(AVERAGE(AF332:AF343))</f>
        <v>1035.0833333333333</v>
      </c>
      <c r="AG345" s="8">
        <f>SUM(AVERAGE(AG332:AG343))</f>
        <v>2211.6666666666665</v>
      </c>
      <c r="AH345" s="8">
        <f>SUM(AVERAGE(AH332:AH343))</f>
        <v>37761.916666666664</v>
      </c>
      <c r="AI345" s="8"/>
      <c r="AJ345" s="84"/>
      <c r="AK345" s="157">
        <f>C345/$H$2</f>
        <v>1.0377939772401434</v>
      </c>
      <c r="AL345" s="160">
        <f>(C345*D345)/1000</f>
        <v>528.67148889235239</v>
      </c>
      <c r="AM345" s="163">
        <f t="shared" ref="AM345" si="215">(AL345)/$F$2</f>
        <v>0.70489531852313647</v>
      </c>
      <c r="AN345" s="152">
        <f>(C345*G345)/1000</f>
        <v>485.89230173295721</v>
      </c>
      <c r="AO345" s="163">
        <f t="shared" ref="AO345" si="216">(AN345)/$F$3</f>
        <v>0.64785640231060959</v>
      </c>
      <c r="AP345" s="178">
        <f>AVERAGE(AP332:AP343)</f>
        <v>6928.0756514795348</v>
      </c>
    </row>
    <row r="346" spans="1:42" ht="13.5" thickTop="1"/>
  </sheetData>
  <mergeCells count="9">
    <mergeCell ref="X150:Y150"/>
    <mergeCell ref="Q6:R6"/>
    <mergeCell ref="Q24:R24"/>
    <mergeCell ref="Q42:R42"/>
    <mergeCell ref="Q60:R60"/>
    <mergeCell ref="X132:Y132"/>
    <mergeCell ref="X114:Y114"/>
    <mergeCell ref="X96:Y96"/>
    <mergeCell ref="X78:Y78"/>
  </mergeCells>
  <phoneticPr fontId="0" type="noConversion"/>
  <conditionalFormatting sqref="E278:E289 E296:E307">
    <cfRule type="cellIs" dxfId="24" priority="33" stopIfTrue="1" operator="greaterThan">
      <formula>35</formula>
    </cfRule>
  </conditionalFormatting>
  <conditionalFormatting sqref="E314:E325">
    <cfRule type="cellIs" dxfId="23" priority="10" stopIfTrue="1" operator="greaterThan">
      <formula>35</formula>
    </cfRule>
  </conditionalFormatting>
  <conditionalFormatting sqref="E332:E343">
    <cfRule type="cellIs" dxfId="22" priority="4" stopIfTrue="1" operator="greaterThan">
      <formula>35</formula>
    </cfRule>
  </conditionalFormatting>
  <conditionalFormatting sqref="H278:H289 H296:H307">
    <cfRule type="cellIs" dxfId="21" priority="31" stopIfTrue="1" operator="greaterThan">
      <formula>25</formula>
    </cfRule>
  </conditionalFormatting>
  <conditionalFormatting sqref="H314:H325">
    <cfRule type="cellIs" dxfId="20" priority="8" stopIfTrue="1" operator="greaterThan">
      <formula>25</formula>
    </cfRule>
  </conditionalFormatting>
  <conditionalFormatting sqref="H332:H343">
    <cfRule type="cellIs" dxfId="19" priority="2" stopIfTrue="1" operator="greaterThan">
      <formula>25</formula>
    </cfRule>
  </conditionalFormatting>
  <conditionalFormatting sqref="K278:K289 K296:K307">
    <cfRule type="cellIs" dxfId="18" priority="32" stopIfTrue="1" operator="greaterThan">
      <formula>125</formula>
    </cfRule>
  </conditionalFormatting>
  <conditionalFormatting sqref="K314:K325">
    <cfRule type="cellIs" dxfId="17" priority="9" stopIfTrue="1" operator="greaterThan">
      <formula>125</formula>
    </cfRule>
  </conditionalFormatting>
  <conditionalFormatting sqref="K332:K343">
    <cfRule type="cellIs" dxfId="16" priority="3" stopIfTrue="1" operator="greaterThan">
      <formula>125</formula>
    </cfRule>
  </conditionalFormatting>
  <conditionalFormatting sqref="R314:R325">
    <cfRule type="cellIs" dxfId="15" priority="12" stopIfTrue="1" operator="greaterThan">
      <formula>15</formula>
    </cfRule>
  </conditionalFormatting>
  <conditionalFormatting sqref="R332:R343">
    <cfRule type="cellIs" dxfId="14" priority="6" stopIfTrue="1" operator="greaterThan">
      <formula>15</formula>
    </cfRule>
  </conditionalFormatting>
  <conditionalFormatting sqref="U314:U325">
    <cfRule type="cellIs" dxfId="13" priority="11" stopIfTrue="1" operator="greaterThan">
      <formula>2</formula>
    </cfRule>
  </conditionalFormatting>
  <conditionalFormatting sqref="U332:U343">
    <cfRule type="cellIs" dxfId="12" priority="5" stopIfTrue="1" operator="greaterThan">
      <formula>2</formula>
    </cfRule>
  </conditionalFormatting>
  <conditionalFormatting sqref="AF278:AF289 AF296:AF307">
    <cfRule type="cellIs" dxfId="11" priority="35" stopIfTrue="1" operator="greaterThan">
      <formula>15</formula>
    </cfRule>
  </conditionalFormatting>
  <conditionalFormatting sqref="AI278:AI289 AI296:AI307">
    <cfRule type="cellIs" dxfId="10" priority="34" stopIfTrue="1" operator="greaterThan">
      <formula>2</formula>
    </cfRule>
  </conditionalFormatting>
  <conditionalFormatting sqref="AK170:AK181 AM170:AM181 AO170:AO181 AK183 AM183 AO183">
    <cfRule type="cellIs" dxfId="9" priority="13" operator="between">
      <formula>80%</formula>
      <formula>200%</formula>
    </cfRule>
  </conditionalFormatting>
  <conditionalFormatting sqref="AK188:AK199 AM188:AM199 AO188:AO199 AK201 AM201 AO201">
    <cfRule type="cellIs" dxfId="8" priority="14" operator="between">
      <formula>80%</formula>
      <formula>200%</formula>
    </cfRule>
  </conditionalFormatting>
  <conditionalFormatting sqref="AK206:AK217 AM206:AM217 AO206:AO217 AK219 AM219 AO219">
    <cfRule type="cellIs" dxfId="7" priority="15" operator="between">
      <formula>80%</formula>
      <formula>200%</formula>
    </cfRule>
  </conditionalFormatting>
  <conditionalFormatting sqref="AK224:AK235 AM224:AM235 AO224:AO235 AK237 AM237 AO237">
    <cfRule type="cellIs" dxfId="6" priority="16" operator="between">
      <formula>80%</formula>
      <formula>200%</formula>
    </cfRule>
  </conditionalFormatting>
  <conditionalFormatting sqref="AK242:AK253 AM242:AM253 AO242:AO253 AK255 AM255 AO255">
    <cfRule type="cellIs" dxfId="5" priority="17" operator="between">
      <formula>80%</formula>
      <formula>200%</formula>
    </cfRule>
  </conditionalFormatting>
  <conditionalFormatting sqref="AK260:AK271 AM260:AM271 AO260:AO271 AK273 AM273 AO273">
    <cfRule type="cellIs" dxfId="4" priority="18" operator="between">
      <formula>80%</formula>
      <formula>200%</formula>
    </cfRule>
  </conditionalFormatting>
  <conditionalFormatting sqref="AK278:AK289 AM278:AM289 AO278:AO289 AK291 AM291 AO291">
    <cfRule type="cellIs" dxfId="3" priority="19" operator="between">
      <formula>80%</formula>
      <formula>200%</formula>
    </cfRule>
  </conditionalFormatting>
  <conditionalFormatting sqref="AK296:AK307 AM296:AM307 AO296:AO307 AK309 AM309 AO309">
    <cfRule type="cellIs" dxfId="2" priority="20" operator="between">
      <formula>80%</formula>
      <formula>200%</formula>
    </cfRule>
  </conditionalFormatting>
  <conditionalFormatting sqref="AK314:AK325 AM314:AM325 AO314:AO325 AK327 AM327 AO327">
    <cfRule type="cellIs" dxfId="1" priority="7" operator="between">
      <formula>80%</formula>
      <formula>200%</formula>
    </cfRule>
  </conditionalFormatting>
  <conditionalFormatting sqref="AK332:AK343 AM332:AM343 AO332:AO343 AK345 AM345 AO345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52" bottom="0.98425196850393704" header="0.51181102362204722" footer="0.51181102362204722"/>
  <pageSetup paperSize="9" scale="90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37BDA-DAC8-4327-8588-B6509FA5D11E}"/>
</file>

<file path=customXml/itemProps2.xml><?xml version="1.0" encoding="utf-8"?>
<ds:datastoreItem xmlns:ds="http://schemas.openxmlformats.org/officeDocument/2006/customXml" ds:itemID="{6F49AABE-BF1C-4B93-B8C3-7D29327425E2}"/>
</file>

<file path=customXml/itemProps3.xml><?xml version="1.0" encoding="utf-8"?>
<ds:datastoreItem xmlns:ds="http://schemas.openxmlformats.org/officeDocument/2006/customXml" ds:itemID="{7BC2F16C-0BE6-403F-B235-C06D9D72E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Consell Comarcal del Montsià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2000-01-04T11:08:58Z</dcterms:created>
  <dcterms:modified xsi:type="dcterms:W3CDTF">2024-03-14T11:24:53Z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