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NSTAL·LACIONS\WEB\ACTUALITZAT FERRAN\CCBE\WEB_EXCELS EDARS CCBE ACTUALITZATS 2023\"/>
    </mc:Choice>
  </mc:AlternateContent>
  <xr:revisionPtr revIDLastSave="0" documentId="13_ncr:1_{228D9D26-0750-42CA-9E7B-D1FC687C70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marl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7" i="1" l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55" i="1" s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73" i="1" s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91" i="1" s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109" i="1" s="1"/>
  <c r="AG125" i="1"/>
  <c r="AG124" i="1"/>
  <c r="AG123" i="1"/>
  <c r="AG122" i="1"/>
  <c r="AG121" i="1"/>
  <c r="AG120" i="1"/>
  <c r="AG119" i="1"/>
  <c r="AG118" i="1"/>
  <c r="AG127" i="1" s="1"/>
  <c r="AG117" i="1"/>
  <c r="AG116" i="1"/>
  <c r="AG115" i="1"/>
  <c r="AG11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45" i="1" s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63" i="1" s="1"/>
  <c r="AG179" i="1"/>
  <c r="AG178" i="1"/>
  <c r="AG177" i="1"/>
  <c r="AG176" i="1"/>
  <c r="AG175" i="1"/>
  <c r="AG174" i="1"/>
  <c r="AG173" i="1"/>
  <c r="AG172" i="1"/>
  <c r="AG181" i="1" s="1"/>
  <c r="AG171" i="1"/>
  <c r="AG170" i="1"/>
  <c r="AG169" i="1"/>
  <c r="AG16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99" i="1" s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17" i="1" s="1"/>
  <c r="AG233" i="1"/>
  <c r="AG232" i="1"/>
  <c r="AG231" i="1"/>
  <c r="AG230" i="1"/>
  <c r="AG229" i="1"/>
  <c r="AG228" i="1"/>
  <c r="AG227" i="1"/>
  <c r="AG226" i="1"/>
  <c r="AG235" i="1" s="1"/>
  <c r="AG225" i="1"/>
  <c r="AG224" i="1"/>
  <c r="AG223" i="1"/>
  <c r="AG222" i="1"/>
  <c r="AG253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71" i="1" s="1"/>
  <c r="AG289" i="1"/>
  <c r="AG307" i="1"/>
  <c r="AB307" i="1"/>
  <c r="AA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AE307" i="1" s="1"/>
  <c r="AF307" i="1" s="1"/>
  <c r="B307" i="1"/>
  <c r="AA306" i="1"/>
  <c r="Y306" i="1"/>
  <c r="W306" i="1"/>
  <c r="B306" i="1"/>
  <c r="AG305" i="1"/>
  <c r="AF305" i="1"/>
  <c r="AE305" i="1"/>
  <c r="AD305" i="1"/>
  <c r="AC305" i="1"/>
  <c r="AB305" i="1"/>
  <c r="Z305" i="1"/>
  <c r="AG304" i="1"/>
  <c r="AE304" i="1"/>
  <c r="AF304" i="1" s="1"/>
  <c r="AC304" i="1"/>
  <c r="AD304" i="1" s="1"/>
  <c r="AB304" i="1"/>
  <c r="Z304" i="1"/>
  <c r="AG303" i="1"/>
  <c r="AE303" i="1"/>
  <c r="AF303" i="1" s="1"/>
  <c r="AD303" i="1"/>
  <c r="AC303" i="1"/>
  <c r="AB303" i="1"/>
  <c r="Z303" i="1"/>
  <c r="AG302" i="1"/>
  <c r="AE302" i="1"/>
  <c r="AF302" i="1" s="1"/>
  <c r="AC302" i="1"/>
  <c r="AD302" i="1" s="1"/>
  <c r="AB302" i="1"/>
  <c r="Z302" i="1"/>
  <c r="AG301" i="1"/>
  <c r="AF301" i="1"/>
  <c r="AE301" i="1"/>
  <c r="AC301" i="1"/>
  <c r="AD301" i="1" s="1"/>
  <c r="AB301" i="1"/>
  <c r="Z301" i="1"/>
  <c r="AG300" i="1"/>
  <c r="AE300" i="1"/>
  <c r="AF300" i="1" s="1"/>
  <c r="AD300" i="1"/>
  <c r="AC300" i="1"/>
  <c r="AB300" i="1"/>
  <c r="Z300" i="1"/>
  <c r="AG299" i="1"/>
  <c r="AF299" i="1"/>
  <c r="AE299" i="1"/>
  <c r="AD299" i="1"/>
  <c r="AC299" i="1"/>
  <c r="AB299" i="1"/>
  <c r="Z299" i="1"/>
  <c r="AG298" i="1"/>
  <c r="AE298" i="1"/>
  <c r="AF298" i="1" s="1"/>
  <c r="AC298" i="1"/>
  <c r="AD298" i="1" s="1"/>
  <c r="AB298" i="1"/>
  <c r="Z298" i="1"/>
  <c r="AG297" i="1"/>
  <c r="AF297" i="1"/>
  <c r="AE297" i="1"/>
  <c r="AD297" i="1"/>
  <c r="AC297" i="1"/>
  <c r="AB297" i="1"/>
  <c r="Z297" i="1"/>
  <c r="AG296" i="1"/>
  <c r="AE296" i="1"/>
  <c r="AF296" i="1" s="1"/>
  <c r="AC296" i="1"/>
  <c r="AD296" i="1" s="1"/>
  <c r="AB296" i="1"/>
  <c r="Z296" i="1"/>
  <c r="AG295" i="1"/>
  <c r="AE295" i="1"/>
  <c r="AF295" i="1" s="1"/>
  <c r="AD295" i="1"/>
  <c r="AC295" i="1"/>
  <c r="AB295" i="1"/>
  <c r="Z295" i="1"/>
  <c r="AG294" i="1"/>
  <c r="AF294" i="1"/>
  <c r="AE294" i="1"/>
  <c r="AC294" i="1"/>
  <c r="AD294" i="1" s="1"/>
  <c r="AB294" i="1"/>
  <c r="Z294" i="1"/>
  <c r="Z307" i="1" s="1"/>
  <c r="AA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AE289" i="1" s="1"/>
  <c r="AF289" i="1" s="1"/>
  <c r="B289" i="1"/>
  <c r="AA288" i="1"/>
  <c r="Y288" i="1"/>
  <c r="W288" i="1"/>
  <c r="B288" i="1"/>
  <c r="AG287" i="1"/>
  <c r="AF287" i="1"/>
  <c r="AE287" i="1"/>
  <c r="AD287" i="1"/>
  <c r="AC287" i="1"/>
  <c r="AB287" i="1"/>
  <c r="Z287" i="1"/>
  <c r="AG286" i="1"/>
  <c r="AF286" i="1"/>
  <c r="AE286" i="1"/>
  <c r="AC286" i="1"/>
  <c r="AD286" i="1" s="1"/>
  <c r="AB286" i="1"/>
  <c r="Z286" i="1"/>
  <c r="AG285" i="1"/>
  <c r="AE285" i="1"/>
  <c r="AF285" i="1" s="1"/>
  <c r="AD285" i="1"/>
  <c r="AC285" i="1"/>
  <c r="AB285" i="1"/>
  <c r="Z285" i="1"/>
  <c r="AG284" i="1"/>
  <c r="AE284" i="1"/>
  <c r="AF284" i="1" s="1"/>
  <c r="AD284" i="1"/>
  <c r="AC284" i="1"/>
  <c r="AB284" i="1"/>
  <c r="Z284" i="1"/>
  <c r="AG283" i="1"/>
  <c r="AF283" i="1"/>
  <c r="AE283" i="1"/>
  <c r="AC283" i="1"/>
  <c r="AD283" i="1" s="1"/>
  <c r="AB283" i="1"/>
  <c r="Z283" i="1"/>
  <c r="AG282" i="1"/>
  <c r="AF282" i="1"/>
  <c r="AE282" i="1"/>
  <c r="AC282" i="1"/>
  <c r="AD282" i="1" s="1"/>
  <c r="AB282" i="1"/>
  <c r="Z282" i="1"/>
  <c r="AG281" i="1"/>
  <c r="AF281" i="1"/>
  <c r="AE281" i="1"/>
  <c r="AD281" i="1"/>
  <c r="AC281" i="1"/>
  <c r="AB281" i="1"/>
  <c r="Z281" i="1"/>
  <c r="AG280" i="1"/>
  <c r="AE280" i="1"/>
  <c r="AF280" i="1" s="1"/>
  <c r="AD280" i="1"/>
  <c r="AC280" i="1"/>
  <c r="AB280" i="1"/>
  <c r="Z280" i="1"/>
  <c r="AG279" i="1"/>
  <c r="AF279" i="1"/>
  <c r="AE279" i="1"/>
  <c r="AD279" i="1"/>
  <c r="AC279" i="1"/>
  <c r="AB279" i="1"/>
  <c r="Z279" i="1"/>
  <c r="AG278" i="1"/>
  <c r="AF278" i="1"/>
  <c r="AE278" i="1"/>
  <c r="AC278" i="1"/>
  <c r="AD278" i="1" s="1"/>
  <c r="AB278" i="1"/>
  <c r="Z278" i="1"/>
  <c r="AG277" i="1"/>
  <c r="AE277" i="1"/>
  <c r="AF277" i="1" s="1"/>
  <c r="AD277" i="1"/>
  <c r="AC277" i="1"/>
  <c r="AB277" i="1"/>
  <c r="Z277" i="1"/>
  <c r="AG276" i="1"/>
  <c r="AE276" i="1"/>
  <c r="AF276" i="1" s="1"/>
  <c r="AD276" i="1"/>
  <c r="AC276" i="1"/>
  <c r="AB276" i="1"/>
  <c r="Z276" i="1"/>
  <c r="Z289" i="1" s="1"/>
  <c r="AC307" i="1" l="1"/>
  <c r="AD307" i="1" s="1"/>
  <c r="AB289" i="1"/>
  <c r="AC289" i="1"/>
  <c r="AD289" i="1" s="1"/>
  <c r="AE35" i="1" l="1"/>
  <c r="AF35" i="1" s="1"/>
  <c r="AC35" i="1"/>
  <c r="AD35" i="1" s="1"/>
  <c r="AB35" i="1"/>
  <c r="AE34" i="1"/>
  <c r="AF34" i="1" s="1"/>
  <c r="AC34" i="1"/>
  <c r="AD34" i="1" s="1"/>
  <c r="AB34" i="1"/>
  <c r="AE33" i="1"/>
  <c r="AF33" i="1" s="1"/>
  <c r="AC33" i="1"/>
  <c r="AD33" i="1" s="1"/>
  <c r="AB33" i="1"/>
  <c r="AE32" i="1"/>
  <c r="AF32" i="1" s="1"/>
  <c r="AC32" i="1"/>
  <c r="AD32" i="1" s="1"/>
  <c r="AB32" i="1"/>
  <c r="AE31" i="1"/>
  <c r="AF31" i="1" s="1"/>
  <c r="AC31" i="1"/>
  <c r="AD31" i="1" s="1"/>
  <c r="AB31" i="1"/>
  <c r="AE30" i="1"/>
  <c r="AF30" i="1" s="1"/>
  <c r="AC30" i="1"/>
  <c r="AD30" i="1" s="1"/>
  <c r="AB30" i="1"/>
  <c r="AE29" i="1"/>
  <c r="AF29" i="1" s="1"/>
  <c r="AC29" i="1"/>
  <c r="AD29" i="1" s="1"/>
  <c r="AB29" i="1"/>
  <c r="AE28" i="1"/>
  <c r="AF28" i="1" s="1"/>
  <c r="AC28" i="1"/>
  <c r="AD28" i="1" s="1"/>
  <c r="AB28" i="1"/>
  <c r="AE27" i="1"/>
  <c r="AF27" i="1" s="1"/>
  <c r="AC27" i="1"/>
  <c r="AD27" i="1" s="1"/>
  <c r="AB27" i="1"/>
  <c r="AE26" i="1"/>
  <c r="AF26" i="1" s="1"/>
  <c r="AC26" i="1"/>
  <c r="AD26" i="1" s="1"/>
  <c r="AB26" i="1"/>
  <c r="AE25" i="1"/>
  <c r="AF25" i="1" s="1"/>
  <c r="AC25" i="1"/>
  <c r="AD25" i="1" s="1"/>
  <c r="AB25" i="1"/>
  <c r="AE24" i="1"/>
  <c r="AF24" i="1" s="1"/>
  <c r="AC24" i="1"/>
  <c r="AD24" i="1" s="1"/>
  <c r="AB24" i="1"/>
  <c r="AE53" i="1"/>
  <c r="AF53" i="1" s="1"/>
  <c r="AC53" i="1"/>
  <c r="AD53" i="1" s="1"/>
  <c r="AB53" i="1"/>
  <c r="AE52" i="1"/>
  <c r="AF52" i="1" s="1"/>
  <c r="AC52" i="1"/>
  <c r="AD52" i="1" s="1"/>
  <c r="AB52" i="1"/>
  <c r="AE51" i="1"/>
  <c r="AF51" i="1" s="1"/>
  <c r="AC51" i="1"/>
  <c r="AD51" i="1" s="1"/>
  <c r="AB51" i="1"/>
  <c r="AE50" i="1"/>
  <c r="AF50" i="1" s="1"/>
  <c r="AC50" i="1"/>
  <c r="AD50" i="1" s="1"/>
  <c r="AB50" i="1"/>
  <c r="AE49" i="1"/>
  <c r="AF49" i="1" s="1"/>
  <c r="AC49" i="1"/>
  <c r="AD49" i="1" s="1"/>
  <c r="AB49" i="1"/>
  <c r="AE48" i="1"/>
  <c r="AF48" i="1" s="1"/>
  <c r="AC48" i="1"/>
  <c r="AD48" i="1" s="1"/>
  <c r="AB48" i="1"/>
  <c r="AE47" i="1"/>
  <c r="AF47" i="1" s="1"/>
  <c r="AC47" i="1"/>
  <c r="AD47" i="1" s="1"/>
  <c r="AB47" i="1"/>
  <c r="AE46" i="1"/>
  <c r="AF46" i="1" s="1"/>
  <c r="AC46" i="1"/>
  <c r="AD46" i="1" s="1"/>
  <c r="AB46" i="1"/>
  <c r="AE45" i="1"/>
  <c r="AF45" i="1" s="1"/>
  <c r="AC45" i="1"/>
  <c r="AD45" i="1" s="1"/>
  <c r="AB45" i="1"/>
  <c r="AE44" i="1"/>
  <c r="AF44" i="1" s="1"/>
  <c r="AC44" i="1"/>
  <c r="AD44" i="1" s="1"/>
  <c r="AB44" i="1"/>
  <c r="AE43" i="1"/>
  <c r="AF43" i="1" s="1"/>
  <c r="AC43" i="1"/>
  <c r="AD43" i="1" s="1"/>
  <c r="AB43" i="1"/>
  <c r="AE42" i="1"/>
  <c r="AF42" i="1" s="1"/>
  <c r="AC42" i="1"/>
  <c r="AD42" i="1" s="1"/>
  <c r="AB42" i="1"/>
  <c r="AE71" i="1"/>
  <c r="AF71" i="1" s="1"/>
  <c r="AC71" i="1"/>
  <c r="AD71" i="1" s="1"/>
  <c r="AB71" i="1"/>
  <c r="AE70" i="1"/>
  <c r="AF70" i="1" s="1"/>
  <c r="AC70" i="1"/>
  <c r="AD70" i="1" s="1"/>
  <c r="AB70" i="1"/>
  <c r="AE69" i="1"/>
  <c r="AF69" i="1" s="1"/>
  <c r="AC69" i="1"/>
  <c r="AD69" i="1" s="1"/>
  <c r="AB69" i="1"/>
  <c r="AE68" i="1"/>
  <c r="AF68" i="1" s="1"/>
  <c r="AC68" i="1"/>
  <c r="AD68" i="1" s="1"/>
  <c r="AB68" i="1"/>
  <c r="AE67" i="1"/>
  <c r="AF67" i="1" s="1"/>
  <c r="AC67" i="1"/>
  <c r="AD67" i="1" s="1"/>
  <c r="AB67" i="1"/>
  <c r="AE66" i="1"/>
  <c r="AF66" i="1" s="1"/>
  <c r="AC66" i="1"/>
  <c r="AD66" i="1" s="1"/>
  <c r="AB66" i="1"/>
  <c r="AE65" i="1"/>
  <c r="AF65" i="1" s="1"/>
  <c r="AC65" i="1"/>
  <c r="AD65" i="1" s="1"/>
  <c r="AB65" i="1"/>
  <c r="AE64" i="1"/>
  <c r="AF64" i="1" s="1"/>
  <c r="AC64" i="1"/>
  <c r="AD64" i="1" s="1"/>
  <c r="AB64" i="1"/>
  <c r="AE63" i="1"/>
  <c r="AF63" i="1" s="1"/>
  <c r="AC63" i="1"/>
  <c r="AD63" i="1" s="1"/>
  <c r="AB63" i="1"/>
  <c r="AE62" i="1"/>
  <c r="AF62" i="1" s="1"/>
  <c r="AC62" i="1"/>
  <c r="AD62" i="1" s="1"/>
  <c r="AB62" i="1"/>
  <c r="AE61" i="1"/>
  <c r="AF61" i="1" s="1"/>
  <c r="AC61" i="1"/>
  <c r="AD61" i="1" s="1"/>
  <c r="AB61" i="1"/>
  <c r="AE60" i="1"/>
  <c r="AF60" i="1" s="1"/>
  <c r="AC60" i="1"/>
  <c r="AD60" i="1" s="1"/>
  <c r="AB60" i="1"/>
  <c r="AE89" i="1"/>
  <c r="AF89" i="1" s="1"/>
  <c r="AC89" i="1"/>
  <c r="AD89" i="1" s="1"/>
  <c r="AB89" i="1"/>
  <c r="AE88" i="1"/>
  <c r="AF88" i="1" s="1"/>
  <c r="AC88" i="1"/>
  <c r="AD88" i="1" s="1"/>
  <c r="AB88" i="1"/>
  <c r="AE87" i="1"/>
  <c r="AF87" i="1" s="1"/>
  <c r="AC87" i="1"/>
  <c r="AD87" i="1" s="1"/>
  <c r="AB87" i="1"/>
  <c r="AE86" i="1"/>
  <c r="AF86" i="1" s="1"/>
  <c r="AC86" i="1"/>
  <c r="AD86" i="1" s="1"/>
  <c r="AB86" i="1"/>
  <c r="AE85" i="1"/>
  <c r="AF85" i="1" s="1"/>
  <c r="AC85" i="1"/>
  <c r="AD85" i="1" s="1"/>
  <c r="AB85" i="1"/>
  <c r="AE84" i="1"/>
  <c r="AF84" i="1" s="1"/>
  <c r="AC84" i="1"/>
  <c r="AD84" i="1" s="1"/>
  <c r="AB84" i="1"/>
  <c r="AE83" i="1"/>
  <c r="AF83" i="1" s="1"/>
  <c r="AC83" i="1"/>
  <c r="AD83" i="1" s="1"/>
  <c r="AB83" i="1"/>
  <c r="AE82" i="1"/>
  <c r="AF82" i="1" s="1"/>
  <c r="AC82" i="1"/>
  <c r="AD82" i="1" s="1"/>
  <c r="AB82" i="1"/>
  <c r="AE81" i="1"/>
  <c r="AF81" i="1" s="1"/>
  <c r="AC81" i="1"/>
  <c r="AD81" i="1" s="1"/>
  <c r="AB81" i="1"/>
  <c r="AE80" i="1"/>
  <c r="AF80" i="1" s="1"/>
  <c r="AC80" i="1"/>
  <c r="AD80" i="1" s="1"/>
  <c r="AB80" i="1"/>
  <c r="AE79" i="1"/>
  <c r="AF79" i="1" s="1"/>
  <c r="AC79" i="1"/>
  <c r="AD79" i="1" s="1"/>
  <c r="AB79" i="1"/>
  <c r="AE78" i="1"/>
  <c r="AF78" i="1" s="1"/>
  <c r="AC78" i="1"/>
  <c r="AD78" i="1" s="1"/>
  <c r="AB78" i="1"/>
  <c r="AE107" i="1"/>
  <c r="AF107" i="1" s="1"/>
  <c r="AC107" i="1"/>
  <c r="AD107" i="1" s="1"/>
  <c r="AB107" i="1"/>
  <c r="AE106" i="1"/>
  <c r="AF106" i="1" s="1"/>
  <c r="AC106" i="1"/>
  <c r="AD106" i="1" s="1"/>
  <c r="AB106" i="1"/>
  <c r="AE104" i="1"/>
  <c r="AF104" i="1" s="1"/>
  <c r="AC104" i="1"/>
  <c r="AD104" i="1" s="1"/>
  <c r="AB104" i="1"/>
  <c r="AE103" i="1"/>
  <c r="AF103" i="1" s="1"/>
  <c r="AC103" i="1"/>
  <c r="AD103" i="1" s="1"/>
  <c r="AB103" i="1"/>
  <c r="AE102" i="1"/>
  <c r="AF102" i="1" s="1"/>
  <c r="AC102" i="1"/>
  <c r="AD102" i="1" s="1"/>
  <c r="AB102" i="1"/>
  <c r="AE101" i="1"/>
  <c r="AF101" i="1" s="1"/>
  <c r="AC101" i="1"/>
  <c r="AD101" i="1" s="1"/>
  <c r="AB101" i="1"/>
  <c r="AE100" i="1"/>
  <c r="AF100" i="1" s="1"/>
  <c r="AC100" i="1"/>
  <c r="AD100" i="1" s="1"/>
  <c r="AB100" i="1"/>
  <c r="AE99" i="1"/>
  <c r="AF99" i="1" s="1"/>
  <c r="AC99" i="1"/>
  <c r="AD99" i="1" s="1"/>
  <c r="AB99" i="1"/>
  <c r="AE98" i="1"/>
  <c r="AF98" i="1" s="1"/>
  <c r="AC98" i="1"/>
  <c r="AD98" i="1" s="1"/>
  <c r="AB98" i="1"/>
  <c r="AE97" i="1"/>
  <c r="AF97" i="1" s="1"/>
  <c r="AC97" i="1"/>
  <c r="AD97" i="1" s="1"/>
  <c r="AB97" i="1"/>
  <c r="AE96" i="1"/>
  <c r="AF96" i="1" s="1"/>
  <c r="AC96" i="1"/>
  <c r="AD96" i="1" s="1"/>
  <c r="AB96" i="1"/>
  <c r="AE125" i="1"/>
  <c r="AF125" i="1" s="1"/>
  <c r="AC125" i="1"/>
  <c r="AD125" i="1" s="1"/>
  <c r="AB125" i="1"/>
  <c r="AE124" i="1"/>
  <c r="AF124" i="1" s="1"/>
  <c r="AC124" i="1"/>
  <c r="AD124" i="1" s="1"/>
  <c r="AB124" i="1"/>
  <c r="AE123" i="1"/>
  <c r="AF123" i="1" s="1"/>
  <c r="AC123" i="1"/>
  <c r="AD123" i="1" s="1"/>
  <c r="AB123" i="1"/>
  <c r="AE122" i="1"/>
  <c r="AF122" i="1" s="1"/>
  <c r="AC122" i="1"/>
  <c r="AD122" i="1" s="1"/>
  <c r="AB122" i="1"/>
  <c r="AE121" i="1"/>
  <c r="AF121" i="1" s="1"/>
  <c r="AC121" i="1"/>
  <c r="AD121" i="1" s="1"/>
  <c r="AB121" i="1"/>
  <c r="AE120" i="1"/>
  <c r="AF120" i="1" s="1"/>
  <c r="AC120" i="1"/>
  <c r="AD120" i="1" s="1"/>
  <c r="AB120" i="1"/>
  <c r="AE119" i="1"/>
  <c r="AF119" i="1" s="1"/>
  <c r="AC119" i="1"/>
  <c r="AD119" i="1" s="1"/>
  <c r="AB119" i="1"/>
  <c r="AE118" i="1"/>
  <c r="AF118" i="1" s="1"/>
  <c r="AC118" i="1"/>
  <c r="AD118" i="1" s="1"/>
  <c r="AB118" i="1"/>
  <c r="AE117" i="1"/>
  <c r="AF117" i="1" s="1"/>
  <c r="AC117" i="1"/>
  <c r="AD117" i="1" s="1"/>
  <c r="AB117" i="1"/>
  <c r="AE116" i="1"/>
  <c r="AF116" i="1" s="1"/>
  <c r="AC116" i="1"/>
  <c r="AD116" i="1" s="1"/>
  <c r="AB116" i="1"/>
  <c r="AE115" i="1"/>
  <c r="AF115" i="1" s="1"/>
  <c r="AC115" i="1"/>
  <c r="AD115" i="1" s="1"/>
  <c r="AB115" i="1"/>
  <c r="AE114" i="1"/>
  <c r="AF114" i="1" s="1"/>
  <c r="AC114" i="1"/>
  <c r="AD114" i="1" s="1"/>
  <c r="AB114" i="1"/>
  <c r="AE143" i="1"/>
  <c r="AF143" i="1" s="1"/>
  <c r="AC143" i="1"/>
  <c r="AD143" i="1" s="1"/>
  <c r="AB143" i="1"/>
  <c r="AE142" i="1"/>
  <c r="AF142" i="1" s="1"/>
  <c r="AC142" i="1"/>
  <c r="AD142" i="1" s="1"/>
  <c r="AB142" i="1"/>
  <c r="AE141" i="1"/>
  <c r="AF141" i="1" s="1"/>
  <c r="AC141" i="1"/>
  <c r="AD141" i="1" s="1"/>
  <c r="AB141" i="1"/>
  <c r="AE140" i="1"/>
  <c r="AF140" i="1" s="1"/>
  <c r="AC140" i="1"/>
  <c r="AD140" i="1" s="1"/>
  <c r="AB140" i="1"/>
  <c r="AE139" i="1"/>
  <c r="AF139" i="1" s="1"/>
  <c r="AC139" i="1"/>
  <c r="AD139" i="1" s="1"/>
  <c r="AB139" i="1"/>
  <c r="AE138" i="1"/>
  <c r="AF138" i="1" s="1"/>
  <c r="AC138" i="1"/>
  <c r="AD138" i="1" s="1"/>
  <c r="AB138" i="1"/>
  <c r="AE137" i="1"/>
  <c r="AF137" i="1" s="1"/>
  <c r="AC137" i="1"/>
  <c r="AD137" i="1" s="1"/>
  <c r="AB137" i="1"/>
  <c r="AE136" i="1"/>
  <c r="AF136" i="1" s="1"/>
  <c r="AC136" i="1"/>
  <c r="AD136" i="1" s="1"/>
  <c r="AB136" i="1"/>
  <c r="AE135" i="1"/>
  <c r="AF135" i="1" s="1"/>
  <c r="AC135" i="1"/>
  <c r="AD135" i="1" s="1"/>
  <c r="AB135" i="1"/>
  <c r="AE134" i="1"/>
  <c r="AF134" i="1" s="1"/>
  <c r="AC134" i="1"/>
  <c r="AD134" i="1" s="1"/>
  <c r="AB134" i="1"/>
  <c r="AE133" i="1"/>
  <c r="AF133" i="1" s="1"/>
  <c r="AC133" i="1"/>
  <c r="AD133" i="1" s="1"/>
  <c r="AB133" i="1"/>
  <c r="AE132" i="1"/>
  <c r="AF132" i="1" s="1"/>
  <c r="AC132" i="1"/>
  <c r="AD132" i="1" s="1"/>
  <c r="AB132" i="1"/>
  <c r="AE161" i="1"/>
  <c r="AF161" i="1" s="1"/>
  <c r="AC161" i="1"/>
  <c r="AD161" i="1" s="1"/>
  <c r="AB161" i="1"/>
  <c r="AE160" i="1"/>
  <c r="AF160" i="1" s="1"/>
  <c r="AC160" i="1"/>
  <c r="AD160" i="1" s="1"/>
  <c r="AB160" i="1"/>
  <c r="AE159" i="1"/>
  <c r="AF159" i="1" s="1"/>
  <c r="AC159" i="1"/>
  <c r="AD159" i="1" s="1"/>
  <c r="AB159" i="1"/>
  <c r="AE158" i="1"/>
  <c r="AF158" i="1" s="1"/>
  <c r="AC158" i="1"/>
  <c r="AD158" i="1" s="1"/>
  <c r="AB158" i="1"/>
  <c r="AE157" i="1"/>
  <c r="AF157" i="1" s="1"/>
  <c r="AC157" i="1"/>
  <c r="AD157" i="1" s="1"/>
  <c r="AB157" i="1"/>
  <c r="AE156" i="1"/>
  <c r="AF156" i="1" s="1"/>
  <c r="AC156" i="1"/>
  <c r="AD156" i="1" s="1"/>
  <c r="AB156" i="1"/>
  <c r="AE155" i="1"/>
  <c r="AF155" i="1" s="1"/>
  <c r="AC155" i="1"/>
  <c r="AD155" i="1" s="1"/>
  <c r="AB155" i="1"/>
  <c r="AE154" i="1"/>
  <c r="AF154" i="1" s="1"/>
  <c r="AC154" i="1"/>
  <c r="AD154" i="1" s="1"/>
  <c r="AB154" i="1"/>
  <c r="AE153" i="1"/>
  <c r="AF153" i="1" s="1"/>
  <c r="AC153" i="1"/>
  <c r="AD153" i="1" s="1"/>
  <c r="AB153" i="1"/>
  <c r="AE152" i="1"/>
  <c r="AF152" i="1" s="1"/>
  <c r="AC152" i="1"/>
  <c r="AD152" i="1" s="1"/>
  <c r="AB152" i="1"/>
  <c r="AE151" i="1"/>
  <c r="AF151" i="1" s="1"/>
  <c r="AC151" i="1"/>
  <c r="AD151" i="1" s="1"/>
  <c r="AB151" i="1"/>
  <c r="AE150" i="1"/>
  <c r="AF150" i="1" s="1"/>
  <c r="AC150" i="1"/>
  <c r="AD150" i="1" s="1"/>
  <c r="AB150" i="1"/>
  <c r="AE179" i="1"/>
  <c r="AF179" i="1" s="1"/>
  <c r="AC179" i="1"/>
  <c r="AD179" i="1" s="1"/>
  <c r="AB179" i="1"/>
  <c r="AE178" i="1"/>
  <c r="AF178" i="1" s="1"/>
  <c r="AC178" i="1"/>
  <c r="AD178" i="1" s="1"/>
  <c r="AB178" i="1"/>
  <c r="AE177" i="1"/>
  <c r="AF177" i="1" s="1"/>
  <c r="AC177" i="1"/>
  <c r="AD177" i="1" s="1"/>
  <c r="AB177" i="1"/>
  <c r="AE176" i="1"/>
  <c r="AF176" i="1" s="1"/>
  <c r="AC176" i="1"/>
  <c r="AD176" i="1" s="1"/>
  <c r="AB176" i="1"/>
  <c r="AE175" i="1"/>
  <c r="AF175" i="1" s="1"/>
  <c r="AC175" i="1"/>
  <c r="AD175" i="1" s="1"/>
  <c r="AB175" i="1"/>
  <c r="AE174" i="1"/>
  <c r="AF174" i="1" s="1"/>
  <c r="AC174" i="1"/>
  <c r="AD174" i="1" s="1"/>
  <c r="AB174" i="1"/>
  <c r="AE173" i="1"/>
  <c r="AF173" i="1" s="1"/>
  <c r="AC173" i="1"/>
  <c r="AD173" i="1" s="1"/>
  <c r="AB173" i="1"/>
  <c r="AE172" i="1"/>
  <c r="AF172" i="1" s="1"/>
  <c r="AC172" i="1"/>
  <c r="AD172" i="1" s="1"/>
  <c r="AB172" i="1"/>
  <c r="AE171" i="1"/>
  <c r="AF171" i="1" s="1"/>
  <c r="AC171" i="1"/>
  <c r="AD171" i="1" s="1"/>
  <c r="AB171" i="1"/>
  <c r="AE170" i="1"/>
  <c r="AF170" i="1" s="1"/>
  <c r="AC170" i="1"/>
  <c r="AD170" i="1" s="1"/>
  <c r="AB170" i="1"/>
  <c r="AE169" i="1"/>
  <c r="AF169" i="1" s="1"/>
  <c r="AC169" i="1"/>
  <c r="AD169" i="1" s="1"/>
  <c r="AB169" i="1"/>
  <c r="AE168" i="1"/>
  <c r="AF168" i="1" s="1"/>
  <c r="AC168" i="1"/>
  <c r="AD168" i="1" s="1"/>
  <c r="AB168" i="1"/>
  <c r="AE197" i="1"/>
  <c r="AF197" i="1" s="1"/>
  <c r="AC197" i="1"/>
  <c r="AD197" i="1" s="1"/>
  <c r="AB197" i="1"/>
  <c r="AE196" i="1"/>
  <c r="AF196" i="1" s="1"/>
  <c r="AC196" i="1"/>
  <c r="AD196" i="1" s="1"/>
  <c r="AB196" i="1"/>
  <c r="AE195" i="1"/>
  <c r="AF195" i="1" s="1"/>
  <c r="AC195" i="1"/>
  <c r="AD195" i="1" s="1"/>
  <c r="AB195" i="1"/>
  <c r="AE194" i="1"/>
  <c r="AF194" i="1" s="1"/>
  <c r="AC194" i="1"/>
  <c r="AD194" i="1" s="1"/>
  <c r="AB194" i="1"/>
  <c r="AE193" i="1"/>
  <c r="AF193" i="1" s="1"/>
  <c r="AC193" i="1"/>
  <c r="AD193" i="1" s="1"/>
  <c r="AB193" i="1"/>
  <c r="AE192" i="1"/>
  <c r="AF192" i="1" s="1"/>
  <c r="AC192" i="1"/>
  <c r="AD192" i="1" s="1"/>
  <c r="AB192" i="1"/>
  <c r="AE191" i="1"/>
  <c r="AF191" i="1" s="1"/>
  <c r="AC191" i="1"/>
  <c r="AD191" i="1" s="1"/>
  <c r="AB191" i="1"/>
  <c r="AE190" i="1"/>
  <c r="AF190" i="1" s="1"/>
  <c r="AC190" i="1"/>
  <c r="AD190" i="1" s="1"/>
  <c r="AB190" i="1"/>
  <c r="AE189" i="1"/>
  <c r="AF189" i="1" s="1"/>
  <c r="AC189" i="1"/>
  <c r="AD189" i="1" s="1"/>
  <c r="AB189" i="1"/>
  <c r="AE188" i="1"/>
  <c r="AF188" i="1" s="1"/>
  <c r="AC188" i="1"/>
  <c r="AD188" i="1" s="1"/>
  <c r="AB188" i="1"/>
  <c r="AE187" i="1"/>
  <c r="AF187" i="1" s="1"/>
  <c r="AC187" i="1"/>
  <c r="AD187" i="1" s="1"/>
  <c r="AB187" i="1"/>
  <c r="AE186" i="1"/>
  <c r="AF186" i="1" s="1"/>
  <c r="AC186" i="1"/>
  <c r="AD186" i="1" s="1"/>
  <c r="AB186" i="1"/>
  <c r="AE215" i="1"/>
  <c r="AF215" i="1" s="1"/>
  <c r="AC215" i="1"/>
  <c r="AD215" i="1" s="1"/>
  <c r="AB215" i="1"/>
  <c r="AE214" i="1"/>
  <c r="AF214" i="1" s="1"/>
  <c r="AC214" i="1"/>
  <c r="AD214" i="1" s="1"/>
  <c r="AB214" i="1"/>
  <c r="AE213" i="1"/>
  <c r="AF213" i="1" s="1"/>
  <c r="AC213" i="1"/>
  <c r="AD213" i="1" s="1"/>
  <c r="AB213" i="1"/>
  <c r="AE212" i="1"/>
  <c r="AF212" i="1" s="1"/>
  <c r="AC212" i="1"/>
  <c r="AD212" i="1" s="1"/>
  <c r="AB212" i="1"/>
  <c r="AE211" i="1"/>
  <c r="AF211" i="1" s="1"/>
  <c r="AC211" i="1"/>
  <c r="AD211" i="1" s="1"/>
  <c r="AB211" i="1"/>
  <c r="AE210" i="1"/>
  <c r="AF210" i="1" s="1"/>
  <c r="AC210" i="1"/>
  <c r="AD210" i="1" s="1"/>
  <c r="AB210" i="1"/>
  <c r="AE209" i="1"/>
  <c r="AF209" i="1" s="1"/>
  <c r="AC209" i="1"/>
  <c r="AD209" i="1" s="1"/>
  <c r="AB209" i="1"/>
  <c r="AE208" i="1"/>
  <c r="AF208" i="1" s="1"/>
  <c r="AC208" i="1"/>
  <c r="AD208" i="1" s="1"/>
  <c r="AB208" i="1"/>
  <c r="AE207" i="1"/>
  <c r="AF207" i="1" s="1"/>
  <c r="AC207" i="1"/>
  <c r="AD207" i="1" s="1"/>
  <c r="AB207" i="1"/>
  <c r="AE206" i="1"/>
  <c r="AF206" i="1" s="1"/>
  <c r="AC206" i="1"/>
  <c r="AD206" i="1" s="1"/>
  <c r="AB206" i="1"/>
  <c r="AE205" i="1"/>
  <c r="AF205" i="1" s="1"/>
  <c r="AC205" i="1"/>
  <c r="AD205" i="1" s="1"/>
  <c r="AB205" i="1"/>
  <c r="AE204" i="1"/>
  <c r="AF204" i="1" s="1"/>
  <c r="AC204" i="1"/>
  <c r="AD204" i="1" s="1"/>
  <c r="AB204" i="1"/>
  <c r="AE233" i="1"/>
  <c r="AF233" i="1" s="1"/>
  <c r="AC233" i="1"/>
  <c r="AD233" i="1" s="1"/>
  <c r="AB233" i="1"/>
  <c r="AE232" i="1"/>
  <c r="AF232" i="1" s="1"/>
  <c r="AC232" i="1"/>
  <c r="AD232" i="1" s="1"/>
  <c r="AB232" i="1"/>
  <c r="AE231" i="1"/>
  <c r="AF231" i="1" s="1"/>
  <c r="AC231" i="1"/>
  <c r="AD231" i="1" s="1"/>
  <c r="AB231" i="1"/>
  <c r="AE230" i="1"/>
  <c r="AF230" i="1" s="1"/>
  <c r="AC230" i="1"/>
  <c r="AD230" i="1" s="1"/>
  <c r="AB230" i="1"/>
  <c r="AE229" i="1"/>
  <c r="AF229" i="1" s="1"/>
  <c r="AC229" i="1"/>
  <c r="AD229" i="1" s="1"/>
  <c r="AB229" i="1"/>
  <c r="AE228" i="1"/>
  <c r="AF228" i="1" s="1"/>
  <c r="AC228" i="1"/>
  <c r="AD228" i="1" s="1"/>
  <c r="AB228" i="1"/>
  <c r="AE227" i="1"/>
  <c r="AF227" i="1" s="1"/>
  <c r="AC227" i="1"/>
  <c r="AD227" i="1" s="1"/>
  <c r="AB227" i="1"/>
  <c r="AE226" i="1"/>
  <c r="AF226" i="1" s="1"/>
  <c r="AC226" i="1"/>
  <c r="AD226" i="1" s="1"/>
  <c r="AB226" i="1"/>
  <c r="AE225" i="1"/>
  <c r="AF225" i="1" s="1"/>
  <c r="AC225" i="1"/>
  <c r="AD225" i="1" s="1"/>
  <c r="AB225" i="1"/>
  <c r="AE224" i="1"/>
  <c r="AF224" i="1" s="1"/>
  <c r="AC224" i="1"/>
  <c r="AD224" i="1" s="1"/>
  <c r="AB224" i="1"/>
  <c r="AE223" i="1"/>
  <c r="AF223" i="1" s="1"/>
  <c r="AC223" i="1"/>
  <c r="AD223" i="1" s="1"/>
  <c r="AB223" i="1"/>
  <c r="AE222" i="1"/>
  <c r="AF222" i="1" s="1"/>
  <c r="AC222" i="1"/>
  <c r="AD222" i="1" s="1"/>
  <c r="AB222" i="1"/>
  <c r="AE251" i="1"/>
  <c r="AF251" i="1" s="1"/>
  <c r="AC251" i="1"/>
  <c r="AD251" i="1" s="1"/>
  <c r="AB251" i="1"/>
  <c r="AE250" i="1"/>
  <c r="AF250" i="1" s="1"/>
  <c r="AC250" i="1"/>
  <c r="AD250" i="1" s="1"/>
  <c r="AB250" i="1"/>
  <c r="AE249" i="1"/>
  <c r="AF249" i="1" s="1"/>
  <c r="AC249" i="1"/>
  <c r="AD249" i="1" s="1"/>
  <c r="AB249" i="1"/>
  <c r="AE248" i="1"/>
  <c r="AF248" i="1" s="1"/>
  <c r="AC248" i="1"/>
  <c r="AD248" i="1" s="1"/>
  <c r="AB248" i="1"/>
  <c r="AE247" i="1"/>
  <c r="AF247" i="1" s="1"/>
  <c r="AC247" i="1"/>
  <c r="AD247" i="1" s="1"/>
  <c r="AB247" i="1"/>
  <c r="AE246" i="1"/>
  <c r="AF246" i="1" s="1"/>
  <c r="AC246" i="1"/>
  <c r="AD246" i="1" s="1"/>
  <c r="AB246" i="1"/>
  <c r="AE245" i="1"/>
  <c r="AF245" i="1" s="1"/>
  <c r="AC245" i="1"/>
  <c r="AD245" i="1" s="1"/>
  <c r="AB245" i="1"/>
  <c r="AE244" i="1"/>
  <c r="AF244" i="1" s="1"/>
  <c r="AC244" i="1"/>
  <c r="AD244" i="1" s="1"/>
  <c r="AB244" i="1"/>
  <c r="AE243" i="1"/>
  <c r="AF243" i="1" s="1"/>
  <c r="AC243" i="1"/>
  <c r="AD243" i="1" s="1"/>
  <c r="AB243" i="1"/>
  <c r="AE242" i="1"/>
  <c r="AF242" i="1" s="1"/>
  <c r="AC242" i="1"/>
  <c r="AD242" i="1" s="1"/>
  <c r="AB242" i="1"/>
  <c r="AE241" i="1"/>
  <c r="AF241" i="1" s="1"/>
  <c r="AC241" i="1"/>
  <c r="AD241" i="1" s="1"/>
  <c r="AB241" i="1"/>
  <c r="AE240" i="1"/>
  <c r="AF240" i="1" s="1"/>
  <c r="AC240" i="1"/>
  <c r="AD240" i="1" s="1"/>
  <c r="AB240" i="1"/>
  <c r="AE259" i="1"/>
  <c r="AE260" i="1"/>
  <c r="AE261" i="1"/>
  <c r="AE262" i="1"/>
  <c r="AE263" i="1"/>
  <c r="AF263" i="1" s="1"/>
  <c r="AE264" i="1"/>
  <c r="AF264" i="1" s="1"/>
  <c r="AE265" i="1"/>
  <c r="AF265" i="1" s="1"/>
  <c r="AE266" i="1"/>
  <c r="AF266" i="1" s="1"/>
  <c r="AE267" i="1"/>
  <c r="AE268" i="1"/>
  <c r="AE269" i="1"/>
  <c r="AF269" i="1" s="1"/>
  <c r="AE258" i="1"/>
  <c r="AF258" i="1" s="1"/>
  <c r="AC259" i="1"/>
  <c r="AC260" i="1"/>
  <c r="AC261" i="1"/>
  <c r="AC262" i="1"/>
  <c r="AC263" i="1"/>
  <c r="AC264" i="1"/>
  <c r="AD264" i="1" s="1"/>
  <c r="AC265" i="1"/>
  <c r="AD265" i="1" s="1"/>
  <c r="AC266" i="1"/>
  <c r="AD266" i="1" s="1"/>
  <c r="AC267" i="1"/>
  <c r="AD267" i="1" s="1"/>
  <c r="AC268" i="1"/>
  <c r="AC269" i="1"/>
  <c r="AC258" i="1"/>
  <c r="AD258" i="1" s="1"/>
  <c r="AB259" i="1"/>
  <c r="AB260" i="1"/>
  <c r="AB261" i="1"/>
  <c r="AB262" i="1"/>
  <c r="AB263" i="1"/>
  <c r="AB264" i="1"/>
  <c r="AB265" i="1"/>
  <c r="AB266" i="1"/>
  <c r="AB267" i="1"/>
  <c r="AB268" i="1"/>
  <c r="AB269" i="1"/>
  <c r="AB258" i="1"/>
  <c r="AD269" i="1"/>
  <c r="AF268" i="1"/>
  <c r="AD268" i="1"/>
  <c r="AF267" i="1"/>
  <c r="AD263" i="1"/>
  <c r="AF262" i="1"/>
  <c r="AD262" i="1"/>
  <c r="AF261" i="1"/>
  <c r="AD261" i="1"/>
  <c r="AF260" i="1"/>
  <c r="AD260" i="1"/>
  <c r="AF259" i="1"/>
  <c r="AD259" i="1"/>
  <c r="I271" i="1"/>
  <c r="I253" i="1"/>
  <c r="I235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1" i="1"/>
  <c r="I163" i="1"/>
  <c r="I145" i="1"/>
  <c r="I127" i="1"/>
  <c r="I109" i="1"/>
  <c r="I108" i="1"/>
  <c r="I91" i="1"/>
  <c r="I90" i="1"/>
  <c r="I73" i="1"/>
  <c r="I72" i="1"/>
  <c r="I55" i="1"/>
  <c r="I54" i="1"/>
  <c r="I37" i="1"/>
  <c r="I36" i="1"/>
  <c r="I19" i="1"/>
  <c r="I18" i="1"/>
  <c r="I217" i="1" l="1"/>
  <c r="I199" i="1"/>
  <c r="D271" i="1"/>
  <c r="Z269" i="1"/>
  <c r="Z267" i="1"/>
  <c r="Z268" i="1"/>
  <c r="B198" i="1"/>
  <c r="Z266" i="1"/>
  <c r="Z265" i="1"/>
  <c r="Z264" i="1"/>
  <c r="Z263" i="1" l="1"/>
  <c r="Z262" i="1"/>
  <c r="Z261" i="1"/>
  <c r="Z260" i="1"/>
  <c r="Z259" i="1"/>
  <c r="Z258" i="1"/>
  <c r="AA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F271" i="1"/>
  <c r="K271" i="1"/>
  <c r="J271" i="1"/>
  <c r="H271" i="1"/>
  <c r="G271" i="1"/>
  <c r="E271" i="1"/>
  <c r="C271" i="1"/>
  <c r="B271" i="1"/>
  <c r="AA270" i="1"/>
  <c r="Y270" i="1"/>
  <c r="W270" i="1"/>
  <c r="B270" i="1"/>
  <c r="Z250" i="1"/>
  <c r="Z251" i="1"/>
  <c r="Z249" i="1"/>
  <c r="Z248" i="1"/>
  <c r="Z247" i="1"/>
  <c r="Z246" i="1"/>
  <c r="Z245" i="1"/>
  <c r="Z244" i="1"/>
  <c r="Z243" i="1"/>
  <c r="Z242" i="1"/>
  <c r="Z241" i="1"/>
  <c r="Z240" i="1"/>
  <c r="AA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F253" i="1"/>
  <c r="K253" i="1"/>
  <c r="J253" i="1"/>
  <c r="H253" i="1"/>
  <c r="G253" i="1"/>
  <c r="E253" i="1"/>
  <c r="D253" i="1"/>
  <c r="C253" i="1"/>
  <c r="B253" i="1"/>
  <c r="AA252" i="1"/>
  <c r="Y252" i="1"/>
  <c r="W252" i="1"/>
  <c r="B252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35" i="1" s="1"/>
  <c r="AA235" i="1"/>
  <c r="Y235" i="1"/>
  <c r="X235" i="1"/>
  <c r="W235" i="1"/>
  <c r="U235" i="1"/>
  <c r="T235" i="1"/>
  <c r="R235" i="1"/>
  <c r="Q235" i="1"/>
  <c r="P235" i="1"/>
  <c r="O235" i="1"/>
  <c r="N235" i="1"/>
  <c r="M235" i="1"/>
  <c r="K235" i="1"/>
  <c r="J235" i="1"/>
  <c r="H235" i="1"/>
  <c r="G235" i="1"/>
  <c r="E235" i="1"/>
  <c r="D235" i="1"/>
  <c r="C235" i="1"/>
  <c r="B235" i="1"/>
  <c r="AA234" i="1"/>
  <c r="Y234" i="1"/>
  <c r="W234" i="1"/>
  <c r="B234" i="1"/>
  <c r="V235" i="1"/>
  <c r="S235" i="1"/>
  <c r="L235" i="1"/>
  <c r="F235" i="1"/>
  <c r="Z215" i="1"/>
  <c r="Z197" i="1"/>
  <c r="AA217" i="1"/>
  <c r="Y217" i="1"/>
  <c r="X217" i="1"/>
  <c r="W217" i="1"/>
  <c r="U217" i="1"/>
  <c r="T217" i="1"/>
  <c r="R217" i="1"/>
  <c r="Q217" i="1"/>
  <c r="P217" i="1"/>
  <c r="O217" i="1"/>
  <c r="N217" i="1"/>
  <c r="M217" i="1"/>
  <c r="K217" i="1"/>
  <c r="J217" i="1"/>
  <c r="H217" i="1"/>
  <c r="G217" i="1"/>
  <c r="E217" i="1"/>
  <c r="D217" i="1"/>
  <c r="C217" i="1"/>
  <c r="B217" i="1"/>
  <c r="AA216" i="1"/>
  <c r="Y216" i="1"/>
  <c r="W216" i="1"/>
  <c r="B216" i="1"/>
  <c r="V215" i="1"/>
  <c r="S215" i="1"/>
  <c r="L215" i="1"/>
  <c r="F215" i="1"/>
  <c r="Z214" i="1"/>
  <c r="V214" i="1"/>
  <c r="S214" i="1"/>
  <c r="L214" i="1"/>
  <c r="F214" i="1"/>
  <c r="Z213" i="1"/>
  <c r="V213" i="1"/>
  <c r="S213" i="1"/>
  <c r="L213" i="1"/>
  <c r="F213" i="1"/>
  <c r="Z212" i="1"/>
  <c r="V212" i="1"/>
  <c r="S212" i="1"/>
  <c r="L212" i="1"/>
  <c r="F212" i="1"/>
  <c r="Z211" i="1"/>
  <c r="V211" i="1"/>
  <c r="S211" i="1"/>
  <c r="L211" i="1"/>
  <c r="F211" i="1"/>
  <c r="Z210" i="1"/>
  <c r="V210" i="1"/>
  <c r="S210" i="1"/>
  <c r="L210" i="1"/>
  <c r="F210" i="1"/>
  <c r="Z209" i="1"/>
  <c r="V209" i="1"/>
  <c r="S209" i="1"/>
  <c r="L209" i="1"/>
  <c r="F209" i="1"/>
  <c r="Z208" i="1"/>
  <c r="V208" i="1"/>
  <c r="S208" i="1"/>
  <c r="L208" i="1"/>
  <c r="F208" i="1"/>
  <c r="Z207" i="1"/>
  <c r="V207" i="1"/>
  <c r="S207" i="1"/>
  <c r="L207" i="1"/>
  <c r="F207" i="1"/>
  <c r="Z206" i="1"/>
  <c r="V206" i="1"/>
  <c r="S206" i="1"/>
  <c r="L206" i="1"/>
  <c r="F206" i="1"/>
  <c r="Z205" i="1"/>
  <c r="V205" i="1"/>
  <c r="S205" i="1"/>
  <c r="L205" i="1"/>
  <c r="F205" i="1"/>
  <c r="Z204" i="1"/>
  <c r="Z217" i="1" s="1"/>
  <c r="V204" i="1"/>
  <c r="S204" i="1"/>
  <c r="L204" i="1"/>
  <c r="F204" i="1"/>
  <c r="S196" i="1"/>
  <c r="S197" i="1"/>
  <c r="V196" i="1"/>
  <c r="V197" i="1"/>
  <c r="Z196" i="1"/>
  <c r="F196" i="1"/>
  <c r="L196" i="1"/>
  <c r="F197" i="1"/>
  <c r="L197" i="1"/>
  <c r="Z195" i="1"/>
  <c r="Z194" i="1"/>
  <c r="Z193" i="1"/>
  <c r="V192" i="1"/>
  <c r="V193" i="1"/>
  <c r="V194" i="1"/>
  <c r="V195" i="1"/>
  <c r="S192" i="1"/>
  <c r="S193" i="1"/>
  <c r="S194" i="1"/>
  <c r="S195" i="1"/>
  <c r="Z192" i="1"/>
  <c r="F192" i="1"/>
  <c r="L192" i="1"/>
  <c r="F193" i="1"/>
  <c r="L193" i="1"/>
  <c r="F194" i="1"/>
  <c r="L194" i="1"/>
  <c r="F195" i="1"/>
  <c r="L195" i="1"/>
  <c r="V191" i="1"/>
  <c r="S191" i="1"/>
  <c r="F191" i="1"/>
  <c r="L191" i="1"/>
  <c r="V186" i="1"/>
  <c r="V187" i="1"/>
  <c r="V188" i="1"/>
  <c r="V189" i="1"/>
  <c r="S186" i="1"/>
  <c r="S187" i="1"/>
  <c r="S188" i="1"/>
  <c r="S189" i="1"/>
  <c r="V190" i="1"/>
  <c r="S190" i="1"/>
  <c r="F186" i="1"/>
  <c r="L186" i="1"/>
  <c r="F187" i="1"/>
  <c r="L187" i="1"/>
  <c r="F188" i="1"/>
  <c r="L188" i="1"/>
  <c r="F189" i="1"/>
  <c r="L189" i="1"/>
  <c r="L190" i="1"/>
  <c r="F190" i="1"/>
  <c r="Z187" i="1"/>
  <c r="Z188" i="1"/>
  <c r="Z189" i="1"/>
  <c r="Z190" i="1"/>
  <c r="Z191" i="1"/>
  <c r="Z186" i="1"/>
  <c r="U199" i="1"/>
  <c r="T199" i="1"/>
  <c r="R199" i="1"/>
  <c r="Q199" i="1"/>
  <c r="P199" i="1"/>
  <c r="O199" i="1"/>
  <c r="N199" i="1"/>
  <c r="M199" i="1"/>
  <c r="AA199" i="1"/>
  <c r="Y199" i="1"/>
  <c r="X199" i="1"/>
  <c r="W199" i="1"/>
  <c r="K199" i="1"/>
  <c r="H199" i="1"/>
  <c r="E199" i="1"/>
  <c r="J199" i="1"/>
  <c r="G199" i="1"/>
  <c r="D199" i="1"/>
  <c r="C199" i="1"/>
  <c r="B199" i="1"/>
  <c r="AA198" i="1"/>
  <c r="Y198" i="1"/>
  <c r="W198" i="1"/>
  <c r="V169" i="1"/>
  <c r="V181" i="1"/>
  <c r="S169" i="1"/>
  <c r="S181" i="1" s="1"/>
  <c r="U181" i="1"/>
  <c r="T181" i="1"/>
  <c r="R181" i="1"/>
  <c r="Q181" i="1"/>
  <c r="P181" i="1"/>
  <c r="O181" i="1"/>
  <c r="N181" i="1"/>
  <c r="M181" i="1"/>
  <c r="AA181" i="1"/>
  <c r="Y181" i="1"/>
  <c r="X181" i="1"/>
  <c r="W181" i="1"/>
  <c r="L181" i="1"/>
  <c r="F181" i="1"/>
  <c r="K181" i="1"/>
  <c r="H181" i="1"/>
  <c r="E181" i="1"/>
  <c r="J181" i="1"/>
  <c r="G181" i="1"/>
  <c r="D181" i="1"/>
  <c r="C181" i="1"/>
  <c r="B181" i="1"/>
  <c r="AA180" i="1"/>
  <c r="Y180" i="1"/>
  <c r="W180" i="1"/>
  <c r="B180" i="1"/>
  <c r="Z179" i="1"/>
  <c r="Z178" i="1"/>
  <c r="Z177" i="1"/>
  <c r="Z176" i="1"/>
  <c r="Z175" i="1"/>
  <c r="Z174" i="1"/>
  <c r="Z173" i="1"/>
  <c r="Z171" i="1"/>
  <c r="Z170" i="1"/>
  <c r="Z169" i="1"/>
  <c r="Z168" i="1"/>
  <c r="Z155" i="1"/>
  <c r="V163" i="1"/>
  <c r="U163" i="1"/>
  <c r="T163" i="1"/>
  <c r="S163" i="1"/>
  <c r="R163" i="1"/>
  <c r="Q163" i="1"/>
  <c r="P163" i="1"/>
  <c r="O163" i="1"/>
  <c r="N163" i="1"/>
  <c r="M163" i="1"/>
  <c r="AA163" i="1"/>
  <c r="Y163" i="1"/>
  <c r="X163" i="1"/>
  <c r="W163" i="1"/>
  <c r="L163" i="1"/>
  <c r="F163" i="1"/>
  <c r="K163" i="1"/>
  <c r="H163" i="1"/>
  <c r="E163" i="1"/>
  <c r="J163" i="1"/>
  <c r="G163" i="1"/>
  <c r="D163" i="1"/>
  <c r="C163" i="1"/>
  <c r="B163" i="1"/>
  <c r="AA162" i="1"/>
  <c r="Y162" i="1"/>
  <c r="W162" i="1"/>
  <c r="B162" i="1"/>
  <c r="Z161" i="1"/>
  <c r="Z160" i="1"/>
  <c r="Z159" i="1"/>
  <c r="Z158" i="1"/>
  <c r="Z157" i="1"/>
  <c r="Z156" i="1"/>
  <c r="Z154" i="1"/>
  <c r="Z153" i="1"/>
  <c r="Z152" i="1"/>
  <c r="Z151" i="1"/>
  <c r="Z150" i="1"/>
  <c r="Z134" i="1"/>
  <c r="U145" i="1"/>
  <c r="T145" i="1"/>
  <c r="R145" i="1"/>
  <c r="Q145" i="1"/>
  <c r="P145" i="1"/>
  <c r="O145" i="1"/>
  <c r="N145" i="1"/>
  <c r="M145" i="1"/>
  <c r="AA145" i="1"/>
  <c r="Y145" i="1"/>
  <c r="X145" i="1"/>
  <c r="W145" i="1"/>
  <c r="L145" i="1"/>
  <c r="F145" i="1"/>
  <c r="K145" i="1"/>
  <c r="H145" i="1"/>
  <c r="E145" i="1"/>
  <c r="J145" i="1"/>
  <c r="G145" i="1"/>
  <c r="D145" i="1"/>
  <c r="C145" i="1"/>
  <c r="B145" i="1"/>
  <c r="AA144" i="1"/>
  <c r="Y144" i="1"/>
  <c r="W144" i="1"/>
  <c r="B144" i="1"/>
  <c r="Z143" i="1"/>
  <c r="Z142" i="1"/>
  <c r="Z141" i="1"/>
  <c r="Z140" i="1"/>
  <c r="Z139" i="1"/>
  <c r="Z138" i="1"/>
  <c r="Z137" i="1"/>
  <c r="Z136" i="1"/>
  <c r="Z135" i="1"/>
  <c r="Z133" i="1"/>
  <c r="V145" i="1"/>
  <c r="S145" i="1"/>
  <c r="Z132" i="1"/>
  <c r="Z120" i="1"/>
  <c r="V118" i="1"/>
  <c r="V114" i="1"/>
  <c r="V115" i="1"/>
  <c r="V116" i="1"/>
  <c r="V117" i="1"/>
  <c r="V119" i="1"/>
  <c r="V120" i="1"/>
  <c r="V121" i="1"/>
  <c r="V122" i="1"/>
  <c r="V123" i="1"/>
  <c r="V124" i="1"/>
  <c r="U127" i="1"/>
  <c r="T127" i="1"/>
  <c r="S114" i="1"/>
  <c r="S115" i="1"/>
  <c r="S116" i="1"/>
  <c r="S117" i="1"/>
  <c r="S118" i="1"/>
  <c r="S119" i="1"/>
  <c r="S120" i="1"/>
  <c r="S121" i="1"/>
  <c r="S122" i="1"/>
  <c r="S123" i="1"/>
  <c r="S124" i="1"/>
  <c r="R127" i="1"/>
  <c r="Q127" i="1"/>
  <c r="P127" i="1"/>
  <c r="O127" i="1"/>
  <c r="N127" i="1"/>
  <c r="M127" i="1"/>
  <c r="AA127" i="1"/>
  <c r="Z114" i="1"/>
  <c r="Z115" i="1"/>
  <c r="Z116" i="1"/>
  <c r="Z117" i="1"/>
  <c r="Z118" i="1"/>
  <c r="Z119" i="1"/>
  <c r="Z121" i="1"/>
  <c r="Z122" i="1"/>
  <c r="Z123" i="1"/>
  <c r="Z124" i="1"/>
  <c r="Y127" i="1"/>
  <c r="X127" i="1"/>
  <c r="W127" i="1"/>
  <c r="L127" i="1"/>
  <c r="F127" i="1"/>
  <c r="K127" i="1"/>
  <c r="H127" i="1"/>
  <c r="E127" i="1"/>
  <c r="J127" i="1"/>
  <c r="G127" i="1"/>
  <c r="D127" i="1"/>
  <c r="C127" i="1"/>
  <c r="B127" i="1"/>
  <c r="AA126" i="1"/>
  <c r="Y126" i="1"/>
  <c r="W126" i="1"/>
  <c r="B126" i="1"/>
  <c r="V125" i="1"/>
  <c r="S125" i="1"/>
  <c r="Z125" i="1"/>
  <c r="C105" i="1"/>
  <c r="V96" i="1"/>
  <c r="V97" i="1"/>
  <c r="V98" i="1"/>
  <c r="V99" i="1"/>
  <c r="V101" i="1"/>
  <c r="V102" i="1"/>
  <c r="V103" i="1"/>
  <c r="V104" i="1"/>
  <c r="V105" i="1"/>
  <c r="V106" i="1"/>
  <c r="V107" i="1"/>
  <c r="U109" i="1"/>
  <c r="T109" i="1"/>
  <c r="S96" i="1"/>
  <c r="S97" i="1"/>
  <c r="S98" i="1"/>
  <c r="S99" i="1"/>
  <c r="S100" i="1"/>
  <c r="S101" i="1"/>
  <c r="S102" i="1"/>
  <c r="S103" i="1"/>
  <c r="S104" i="1"/>
  <c r="S105" i="1"/>
  <c r="S107" i="1"/>
  <c r="R109" i="1"/>
  <c r="Q109" i="1"/>
  <c r="P109" i="1"/>
  <c r="O109" i="1"/>
  <c r="N109" i="1"/>
  <c r="M109" i="1"/>
  <c r="AA109" i="1"/>
  <c r="Z96" i="1"/>
  <c r="Z97" i="1"/>
  <c r="Z98" i="1"/>
  <c r="Z99" i="1"/>
  <c r="Z100" i="1"/>
  <c r="Z101" i="1"/>
  <c r="Z102" i="1"/>
  <c r="Z103" i="1"/>
  <c r="Z104" i="1"/>
  <c r="Z105" i="1"/>
  <c r="Z106" i="1"/>
  <c r="Z107" i="1"/>
  <c r="Y109" i="1"/>
  <c r="X109" i="1"/>
  <c r="W109" i="1"/>
  <c r="L109" i="1"/>
  <c r="F109" i="1"/>
  <c r="K109" i="1"/>
  <c r="H109" i="1"/>
  <c r="E109" i="1"/>
  <c r="J109" i="1"/>
  <c r="G109" i="1"/>
  <c r="D109" i="1"/>
  <c r="B109" i="1"/>
  <c r="AA108" i="1"/>
  <c r="Y108" i="1"/>
  <c r="X108" i="1"/>
  <c r="W108" i="1"/>
  <c r="L108" i="1"/>
  <c r="F108" i="1"/>
  <c r="K108" i="1"/>
  <c r="H108" i="1"/>
  <c r="E108" i="1"/>
  <c r="J108" i="1"/>
  <c r="G108" i="1"/>
  <c r="D108" i="1"/>
  <c r="B108" i="1"/>
  <c r="Z89" i="1"/>
  <c r="S89" i="1"/>
  <c r="S88" i="1"/>
  <c r="S87" i="1"/>
  <c r="S86" i="1"/>
  <c r="S85" i="1"/>
  <c r="S84" i="1"/>
  <c r="S83" i="1"/>
  <c r="S82" i="1"/>
  <c r="S81" i="1"/>
  <c r="S80" i="1"/>
  <c r="S79" i="1"/>
  <c r="S78" i="1"/>
  <c r="V78" i="1"/>
  <c r="V79" i="1"/>
  <c r="V80" i="1"/>
  <c r="V81" i="1"/>
  <c r="V82" i="1"/>
  <c r="V83" i="1"/>
  <c r="V84" i="1"/>
  <c r="V85" i="1"/>
  <c r="V86" i="1"/>
  <c r="V87" i="1"/>
  <c r="V88" i="1"/>
  <c r="V89" i="1"/>
  <c r="U91" i="1"/>
  <c r="T91" i="1"/>
  <c r="R91" i="1"/>
  <c r="Q91" i="1"/>
  <c r="P91" i="1"/>
  <c r="O91" i="1"/>
  <c r="N91" i="1"/>
  <c r="M91" i="1"/>
  <c r="AA91" i="1"/>
  <c r="Z78" i="1"/>
  <c r="Z79" i="1"/>
  <c r="Z80" i="1"/>
  <c r="Z81" i="1"/>
  <c r="Z82" i="1"/>
  <c r="Z83" i="1"/>
  <c r="Z84" i="1"/>
  <c r="Z85" i="1"/>
  <c r="Z86" i="1"/>
  <c r="Z87" i="1"/>
  <c r="Z88" i="1"/>
  <c r="Y91" i="1"/>
  <c r="X91" i="1"/>
  <c r="W91" i="1"/>
  <c r="L91" i="1"/>
  <c r="F91" i="1"/>
  <c r="K91" i="1"/>
  <c r="H91" i="1"/>
  <c r="E91" i="1"/>
  <c r="J91" i="1"/>
  <c r="G91" i="1"/>
  <c r="D91" i="1"/>
  <c r="C91" i="1"/>
  <c r="B91" i="1"/>
  <c r="AA90" i="1"/>
  <c r="Y90" i="1"/>
  <c r="X90" i="1"/>
  <c r="W90" i="1"/>
  <c r="L90" i="1"/>
  <c r="F90" i="1"/>
  <c r="K90" i="1"/>
  <c r="H90" i="1"/>
  <c r="E90" i="1"/>
  <c r="J90" i="1"/>
  <c r="G90" i="1"/>
  <c r="D90" i="1"/>
  <c r="C90" i="1"/>
  <c r="B90" i="1"/>
  <c r="S60" i="1"/>
  <c r="S61" i="1"/>
  <c r="S62" i="1"/>
  <c r="V60" i="1"/>
  <c r="V61" i="1"/>
  <c r="V62" i="1"/>
  <c r="V63" i="1"/>
  <c r="V64" i="1"/>
  <c r="V65" i="1"/>
  <c r="V66" i="1"/>
  <c r="V67" i="1"/>
  <c r="V68" i="1"/>
  <c r="V69" i="1"/>
  <c r="V70" i="1"/>
  <c r="V71" i="1"/>
  <c r="U73" i="1"/>
  <c r="T73" i="1"/>
  <c r="S63" i="1"/>
  <c r="S64" i="1"/>
  <c r="S65" i="1"/>
  <c r="S66" i="1"/>
  <c r="S67" i="1"/>
  <c r="S68" i="1"/>
  <c r="S69" i="1"/>
  <c r="S70" i="1"/>
  <c r="S71" i="1"/>
  <c r="R73" i="1"/>
  <c r="Q73" i="1"/>
  <c r="P73" i="1"/>
  <c r="O73" i="1"/>
  <c r="N73" i="1"/>
  <c r="M73" i="1"/>
  <c r="AA73" i="1"/>
  <c r="Z60" i="1"/>
  <c r="Z61" i="1"/>
  <c r="Z62" i="1"/>
  <c r="Z63" i="1"/>
  <c r="Z64" i="1"/>
  <c r="Z65" i="1"/>
  <c r="Z66" i="1"/>
  <c r="Z67" i="1"/>
  <c r="Z68" i="1"/>
  <c r="Z69" i="1"/>
  <c r="Z70" i="1"/>
  <c r="Z71" i="1"/>
  <c r="Y73" i="1"/>
  <c r="X73" i="1"/>
  <c r="W73" i="1"/>
  <c r="L73" i="1"/>
  <c r="F73" i="1"/>
  <c r="K73" i="1"/>
  <c r="H73" i="1"/>
  <c r="E73" i="1"/>
  <c r="J73" i="1"/>
  <c r="G73" i="1"/>
  <c r="D73" i="1"/>
  <c r="C73" i="1"/>
  <c r="B73" i="1"/>
  <c r="AA72" i="1"/>
  <c r="Y72" i="1"/>
  <c r="X72" i="1"/>
  <c r="W72" i="1"/>
  <c r="L72" i="1"/>
  <c r="F72" i="1"/>
  <c r="K72" i="1"/>
  <c r="H72" i="1"/>
  <c r="E72" i="1"/>
  <c r="J72" i="1"/>
  <c r="G72" i="1"/>
  <c r="D72" i="1"/>
  <c r="C72" i="1"/>
  <c r="B72" i="1"/>
  <c r="S48" i="1"/>
  <c r="V48" i="1"/>
  <c r="V49" i="1"/>
  <c r="V50" i="1"/>
  <c r="V51" i="1"/>
  <c r="V52" i="1"/>
  <c r="V53" i="1"/>
  <c r="S49" i="1"/>
  <c r="S50" i="1"/>
  <c r="S51" i="1"/>
  <c r="S52" i="1"/>
  <c r="S53" i="1"/>
  <c r="S47" i="1"/>
  <c r="V47" i="1"/>
  <c r="V46" i="1"/>
  <c r="V45" i="1"/>
  <c r="S46" i="1"/>
  <c r="S45" i="1"/>
  <c r="U55" i="1"/>
  <c r="T55" i="1"/>
  <c r="R55" i="1"/>
  <c r="Q55" i="1"/>
  <c r="AA55" i="1"/>
  <c r="AA54" i="1"/>
  <c r="P55" i="1"/>
  <c r="O55" i="1"/>
  <c r="N55" i="1"/>
  <c r="M55" i="1"/>
  <c r="Z42" i="1"/>
  <c r="Z43" i="1"/>
  <c r="Z44" i="1"/>
  <c r="Z45" i="1"/>
  <c r="Z46" i="1"/>
  <c r="Z47" i="1"/>
  <c r="Z48" i="1"/>
  <c r="Z49" i="1"/>
  <c r="Z50" i="1"/>
  <c r="Z51" i="1"/>
  <c r="Z52" i="1"/>
  <c r="Z53" i="1"/>
  <c r="Y55" i="1"/>
  <c r="X55" i="1"/>
  <c r="W55" i="1"/>
  <c r="L55" i="1"/>
  <c r="F55" i="1"/>
  <c r="K55" i="1"/>
  <c r="H55" i="1"/>
  <c r="E55" i="1"/>
  <c r="J55" i="1"/>
  <c r="G55" i="1"/>
  <c r="D55" i="1"/>
  <c r="C55" i="1"/>
  <c r="B55" i="1"/>
  <c r="Y54" i="1"/>
  <c r="X54" i="1"/>
  <c r="W54" i="1"/>
  <c r="L54" i="1"/>
  <c r="F54" i="1"/>
  <c r="K54" i="1"/>
  <c r="H54" i="1"/>
  <c r="E54" i="1"/>
  <c r="J54" i="1"/>
  <c r="G54" i="1"/>
  <c r="D54" i="1"/>
  <c r="C54" i="1"/>
  <c r="B54" i="1"/>
  <c r="O37" i="1"/>
  <c r="N37" i="1"/>
  <c r="M37" i="1"/>
  <c r="AA37" i="1"/>
  <c r="Z24" i="1"/>
  <c r="Z25" i="1"/>
  <c r="Z26" i="1"/>
  <c r="Z27" i="1"/>
  <c r="Z28" i="1"/>
  <c r="Z29" i="1"/>
  <c r="Z30" i="1"/>
  <c r="Z31" i="1"/>
  <c r="Z32" i="1"/>
  <c r="Z33" i="1"/>
  <c r="Z34" i="1"/>
  <c r="Z35" i="1"/>
  <c r="Y37" i="1"/>
  <c r="X37" i="1"/>
  <c r="W37" i="1"/>
  <c r="L37" i="1"/>
  <c r="F37" i="1"/>
  <c r="K37" i="1"/>
  <c r="H37" i="1"/>
  <c r="E37" i="1"/>
  <c r="J37" i="1"/>
  <c r="G37" i="1"/>
  <c r="D37" i="1"/>
  <c r="C37" i="1"/>
  <c r="B37" i="1"/>
  <c r="Y36" i="1"/>
  <c r="X36" i="1"/>
  <c r="W36" i="1"/>
  <c r="L36" i="1"/>
  <c r="F36" i="1"/>
  <c r="K36" i="1"/>
  <c r="H36" i="1"/>
  <c r="E36" i="1"/>
  <c r="J36" i="1"/>
  <c r="G36" i="1"/>
  <c r="D36" i="1"/>
  <c r="C36" i="1"/>
  <c r="B36" i="1"/>
  <c r="O19" i="1"/>
  <c r="N19" i="1"/>
  <c r="M19" i="1"/>
  <c r="AA19" i="1"/>
  <c r="Z6" i="1"/>
  <c r="Z19" i="1" s="1"/>
  <c r="Z7" i="1"/>
  <c r="Z8" i="1"/>
  <c r="Z9" i="1"/>
  <c r="Z10" i="1"/>
  <c r="Z11" i="1"/>
  <c r="Z12" i="1"/>
  <c r="Z13" i="1"/>
  <c r="Z14" i="1"/>
  <c r="Z15" i="1"/>
  <c r="Z16" i="1"/>
  <c r="Z17" i="1"/>
  <c r="Y19" i="1"/>
  <c r="X19" i="1"/>
  <c r="W19" i="1"/>
  <c r="L19" i="1"/>
  <c r="F19" i="1"/>
  <c r="K19" i="1"/>
  <c r="H19" i="1"/>
  <c r="E19" i="1"/>
  <c r="J19" i="1"/>
  <c r="G19" i="1"/>
  <c r="D19" i="1"/>
  <c r="C19" i="1"/>
  <c r="B19" i="1"/>
  <c r="Y18" i="1"/>
  <c r="X18" i="1"/>
  <c r="W18" i="1"/>
  <c r="L18" i="1"/>
  <c r="F18" i="1"/>
  <c r="K18" i="1"/>
  <c r="H18" i="1"/>
  <c r="E18" i="1"/>
  <c r="J18" i="1"/>
  <c r="G18" i="1"/>
  <c r="D18" i="1"/>
  <c r="C18" i="1"/>
  <c r="B18" i="1"/>
  <c r="Z54" i="1"/>
  <c r="S217" i="1" l="1"/>
  <c r="Z145" i="1"/>
  <c r="Z181" i="1"/>
  <c r="AE37" i="1"/>
  <c r="AF37" i="1" s="1"/>
  <c r="AC37" i="1"/>
  <c r="AD37" i="1" s="1"/>
  <c r="AB37" i="1"/>
  <c r="AE55" i="1"/>
  <c r="AF55" i="1" s="1"/>
  <c r="AC55" i="1"/>
  <c r="AD55" i="1" s="1"/>
  <c r="AB55" i="1"/>
  <c r="AE73" i="1"/>
  <c r="AF73" i="1" s="1"/>
  <c r="AC73" i="1"/>
  <c r="AD73" i="1" s="1"/>
  <c r="AB73" i="1"/>
  <c r="AE91" i="1"/>
  <c r="AF91" i="1" s="1"/>
  <c r="AC91" i="1"/>
  <c r="AD91" i="1" s="1"/>
  <c r="AB91" i="1"/>
  <c r="C108" i="1"/>
  <c r="AE105" i="1"/>
  <c r="AF105" i="1" s="1"/>
  <c r="AC105" i="1"/>
  <c r="AD105" i="1" s="1"/>
  <c r="AB105" i="1"/>
  <c r="AE127" i="1"/>
  <c r="AF127" i="1" s="1"/>
  <c r="AC127" i="1"/>
  <c r="AD127" i="1" s="1"/>
  <c r="AB127" i="1"/>
  <c r="AE145" i="1"/>
  <c r="AF145" i="1" s="1"/>
  <c r="AC145" i="1"/>
  <c r="AD145" i="1" s="1"/>
  <c r="AB145" i="1"/>
  <c r="AE163" i="1"/>
  <c r="AF163" i="1" s="1"/>
  <c r="AC163" i="1"/>
  <c r="AD163" i="1" s="1"/>
  <c r="AB163" i="1"/>
  <c r="AE181" i="1"/>
  <c r="AF181" i="1" s="1"/>
  <c r="AC181" i="1"/>
  <c r="AD181" i="1" s="1"/>
  <c r="AB181" i="1"/>
  <c r="AE199" i="1"/>
  <c r="AF199" i="1" s="1"/>
  <c r="AC199" i="1"/>
  <c r="AD199" i="1" s="1"/>
  <c r="AB199" i="1"/>
  <c r="AE217" i="1"/>
  <c r="AF217" i="1" s="1"/>
  <c r="AC217" i="1"/>
  <c r="AD217" i="1" s="1"/>
  <c r="AB217" i="1"/>
  <c r="AE235" i="1"/>
  <c r="AF235" i="1" s="1"/>
  <c r="AC235" i="1"/>
  <c r="AD235" i="1" s="1"/>
  <c r="AB235" i="1"/>
  <c r="AE253" i="1"/>
  <c r="AF253" i="1" s="1"/>
  <c r="AC253" i="1"/>
  <c r="AD253" i="1" s="1"/>
  <c r="AB253" i="1"/>
  <c r="AE271" i="1"/>
  <c r="AF271" i="1" s="1"/>
  <c r="AC271" i="1"/>
  <c r="AD271" i="1" s="1"/>
  <c r="AB271" i="1"/>
  <c r="Z37" i="1"/>
  <c r="V55" i="1"/>
  <c r="S54" i="1"/>
  <c r="Z72" i="1"/>
  <c r="S72" i="1"/>
  <c r="S91" i="1"/>
  <c r="Z109" i="1"/>
  <c r="S108" i="1"/>
  <c r="V109" i="1"/>
  <c r="Z163" i="1"/>
  <c r="F217" i="1"/>
  <c r="L217" i="1"/>
  <c r="V217" i="1"/>
  <c r="Z271" i="1"/>
  <c r="V108" i="1"/>
  <c r="C109" i="1"/>
  <c r="V54" i="1"/>
  <c r="Z199" i="1"/>
  <c r="Z18" i="1"/>
  <c r="S90" i="1"/>
  <c r="L199" i="1"/>
  <c r="S55" i="1"/>
  <c r="Z253" i="1"/>
  <c r="Z36" i="1"/>
  <c r="Z55" i="1"/>
  <c r="Z73" i="1"/>
  <c r="V73" i="1"/>
  <c r="V72" i="1"/>
  <c r="S73" i="1"/>
  <c r="Z91" i="1"/>
  <c r="Z90" i="1"/>
  <c r="V90" i="1"/>
  <c r="V91" i="1"/>
  <c r="Z108" i="1"/>
  <c r="S109" i="1"/>
  <c r="Z127" i="1"/>
  <c r="S127" i="1"/>
  <c r="V127" i="1"/>
  <c r="F199" i="1"/>
  <c r="S199" i="1"/>
  <c r="V199" i="1"/>
  <c r="AE109" i="1" l="1"/>
  <c r="AF109" i="1" s="1"/>
  <c r="AC109" i="1"/>
  <c r="AD109" i="1" s="1"/>
  <c r="AB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 Lopez</author>
  </authors>
  <commentList>
    <comment ref="W281" authorId="0" shapeId="0" xr:uid="{9BD1AB8D-5DE5-4262-B93A-688A14A3D482}">
      <text>
        <r>
          <rPr>
            <b/>
            <sz val="9"/>
            <color indexed="81"/>
            <rFont val="Tahoma"/>
            <charset val="1"/>
          </rPr>
          <t>Xavi Lopez:</t>
        </r>
        <r>
          <rPr>
            <sz val="9"/>
            <color indexed="81"/>
            <rFont val="Tahoma"/>
            <charset val="1"/>
          </rPr>
          <t xml:space="preserve">
revissar evolució de ÇTn fang o m3 generats amb nova centrifuga</t>
        </r>
      </text>
    </comment>
    <comment ref="W282" authorId="0" shapeId="0" xr:uid="{B4FB147B-A3CC-4E43-888E-BC0DB969E830}">
      <text>
        <r>
          <rPr>
            <b/>
            <sz val="9"/>
            <color indexed="81"/>
            <rFont val="Tahoma"/>
            <charset val="1"/>
          </rPr>
          <t>Xavi Lopez:</t>
        </r>
        <r>
          <rPr>
            <sz val="9"/>
            <color indexed="81"/>
            <rFont val="Tahoma"/>
            <charset val="1"/>
          </rPr>
          <t xml:space="preserve">
revissar evolució Tn fang o m3 generats amb nova centrifuga. Tambe % sequedat</t>
        </r>
      </text>
    </comment>
    <comment ref="W283" authorId="0" shapeId="0" xr:uid="{888A5D51-0B77-4846-8DAA-BBACBD34CBA3}">
      <text>
        <r>
          <rPr>
            <b/>
            <sz val="9"/>
            <color indexed="81"/>
            <rFont val="Tahoma"/>
            <charset val="1"/>
          </rPr>
          <t>Xavi Lopez:</t>
        </r>
        <r>
          <rPr>
            <sz val="9"/>
            <color indexed="81"/>
            <rFont val="Tahoma"/>
            <charset val="1"/>
          </rPr>
          <t xml:space="preserve">
revissar evolució Tn fang o m3 generats amb nova centrifuga. Tambe % sequedat</t>
        </r>
      </text>
    </comment>
    <comment ref="W284" authorId="0" shapeId="0" xr:uid="{F0F8400F-1492-4B9A-8514-18BC7AF95C9C}">
      <text>
        <r>
          <rPr>
            <b/>
            <sz val="9"/>
            <color indexed="81"/>
            <rFont val="Tahoma"/>
            <charset val="1"/>
          </rPr>
          <t>Xavi Lopez:</t>
        </r>
        <r>
          <rPr>
            <sz val="9"/>
            <color indexed="81"/>
            <rFont val="Tahoma"/>
            <charset val="1"/>
          </rPr>
          <t xml:space="preserve">
revissar evolució Tn fang o m3 generats amb nova centrifuga. Tambe % sequedat</t>
        </r>
      </text>
    </comment>
    <comment ref="W285" authorId="0" shapeId="0" xr:uid="{7EECC9CA-9635-4ED9-8975-2F7E6CE058E4}">
      <text>
        <r>
          <rPr>
            <b/>
            <sz val="9"/>
            <color indexed="81"/>
            <rFont val="Tahoma"/>
            <charset val="1"/>
          </rPr>
          <t>Xavi Lopez:</t>
        </r>
        <r>
          <rPr>
            <sz val="9"/>
            <color indexed="81"/>
            <rFont val="Tahoma"/>
            <charset val="1"/>
          </rPr>
          <t xml:space="preserve">
revissar evolució Tn fang o m3 generats amb nova centrifuga. Tambe % sequedat</t>
        </r>
      </text>
    </comment>
    <comment ref="W286" authorId="0" shapeId="0" xr:uid="{9F8EC84F-7F4A-4188-AF52-11D1DF39B4EC}">
      <text>
        <r>
          <rPr>
            <b/>
            <sz val="9"/>
            <color indexed="81"/>
            <rFont val="Tahoma"/>
            <charset val="1"/>
          </rPr>
          <t>Xavi Lopez:</t>
        </r>
        <r>
          <rPr>
            <sz val="9"/>
            <color indexed="81"/>
            <rFont val="Tahoma"/>
            <charset val="1"/>
          </rPr>
          <t xml:space="preserve">
revissar evolució Tn fang o m3 generats amb nova centrifuga. Tambe % sequedat</t>
        </r>
      </text>
    </comment>
    <comment ref="W287" authorId="0" shapeId="0" xr:uid="{2A486BA9-CD73-459A-9C24-5024F1C2D170}">
      <text>
        <r>
          <rPr>
            <b/>
            <sz val="9"/>
            <color indexed="81"/>
            <rFont val="Tahoma"/>
            <charset val="1"/>
          </rPr>
          <t>Xavi Lopez:</t>
        </r>
        <r>
          <rPr>
            <sz val="9"/>
            <color indexed="81"/>
            <rFont val="Tahoma"/>
            <charset val="1"/>
          </rPr>
          <t xml:space="preserve">
revissar evolució Tn fang o m3 generats amb nova centrifuga. Tambe % sequedat</t>
        </r>
      </text>
    </comment>
  </commentList>
</comments>
</file>

<file path=xl/sharedStrings.xml><?xml version="1.0" encoding="utf-8"?>
<sst xmlns="http://schemas.openxmlformats.org/spreadsheetml/2006/main" count="1357" uniqueCount="155">
  <si>
    <t>EDAR CAMARLES</t>
  </si>
  <si>
    <t>cabal disseny</t>
  </si>
  <si>
    <t>MES</t>
  </si>
  <si>
    <t>DBO</t>
  </si>
  <si>
    <t>CARREGA</t>
  </si>
  <si>
    <t>Data</t>
  </si>
  <si>
    <t>Cabal</t>
  </si>
  <si>
    <t xml:space="preserve">MES Influent </t>
  </si>
  <si>
    <t>MES Efluent</t>
  </si>
  <si>
    <t>DQO Influent</t>
  </si>
  <si>
    <t>DQO Efluent</t>
  </si>
  <si>
    <t>DQO</t>
  </si>
  <si>
    <t>DBO Influent</t>
  </si>
  <si>
    <t>DBO Efluent</t>
  </si>
  <si>
    <t>pH Efluent</t>
  </si>
  <si>
    <t xml:space="preserve">Cond. Influent </t>
  </si>
  <si>
    <t>Cond Efluent</t>
  </si>
  <si>
    <t>Fangs</t>
  </si>
  <si>
    <t>Sequetat</t>
  </si>
  <si>
    <t>Consum</t>
  </si>
  <si>
    <t>Energia</t>
  </si>
  <si>
    <t xml:space="preserve">pH Influent </t>
  </si>
  <si>
    <t>2007</t>
  </si>
  <si>
    <t>(m3/mes)</t>
  </si>
  <si>
    <t>(m3/dia)</t>
  </si>
  <si>
    <t>(mg/l)</t>
  </si>
  <si>
    <t>%</t>
  </si>
  <si>
    <t>Tn/mes</t>
  </si>
  <si>
    <t>(%)</t>
  </si>
  <si>
    <t>(Kwh)</t>
  </si>
  <si>
    <t>(Kwh/m3)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</si>
  <si>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</si>
  <si>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</si>
  <si>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</si>
  <si>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</si>
  <si>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</si>
  <si>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</si>
  <si>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</si>
  <si>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>88</t>
  </si>
  <si>
    <t>78</t>
  </si>
  <si>
    <t xml:space="preserve">Ago </t>
  </si>
  <si>
    <t>81</t>
  </si>
  <si>
    <t>95</t>
  </si>
  <si>
    <t xml:space="preserve">Set </t>
  </si>
  <si>
    <t>87</t>
  </si>
  <si>
    <t>96</t>
  </si>
  <si>
    <t xml:space="preserve">Oct </t>
  </si>
  <si>
    <t>89</t>
  </si>
  <si>
    <t>97</t>
  </si>
  <si>
    <t xml:space="preserve">Nov </t>
  </si>
  <si>
    <t>92</t>
  </si>
  <si>
    <t xml:space="preserve">Des </t>
  </si>
  <si>
    <t>91</t>
  </si>
  <si>
    <t>TOTAL 07</t>
  </si>
  <si>
    <t>MITJA 07</t>
  </si>
  <si>
    <t>Saturació</t>
  </si>
  <si>
    <t xml:space="preserve">Saturacio </t>
  </si>
  <si>
    <t>Saturacio</t>
  </si>
  <si>
    <t>2008</t>
  </si>
  <si>
    <t>MES Kg/dia</t>
  </si>
  <si>
    <t>MES %</t>
  </si>
  <si>
    <t>DBO5 Kg/dia</t>
  </si>
  <si>
    <t>DBO5 %</t>
  </si>
  <si>
    <t>84</t>
  </si>
  <si>
    <t>93</t>
  </si>
  <si>
    <t>98</t>
  </si>
  <si>
    <t>TOTAL 08</t>
  </si>
  <si>
    <t>MITJA 08</t>
  </si>
  <si>
    <t xml:space="preserve">Nt Influent </t>
  </si>
  <si>
    <t>Nt Efluent</t>
  </si>
  <si>
    <t>Nt</t>
  </si>
  <si>
    <t xml:space="preserve">Pt Influent </t>
  </si>
  <si>
    <t>Pt Efluent</t>
  </si>
  <si>
    <t>Pt</t>
  </si>
  <si>
    <t>Consum EB</t>
  </si>
  <si>
    <t>2009</t>
  </si>
  <si>
    <t>TOTAL 09</t>
  </si>
  <si>
    <t>MITJA 09</t>
  </si>
  <si>
    <t>2010</t>
  </si>
  <si>
    <t>86</t>
  </si>
  <si>
    <t>90</t>
  </si>
  <si>
    <t>80</t>
  </si>
  <si>
    <t>94</t>
  </si>
  <si>
    <t>TOTAL 10</t>
  </si>
  <si>
    <t>MITJA 10</t>
  </si>
  <si>
    <t>2011</t>
  </si>
  <si>
    <t>85</t>
  </si>
  <si>
    <t>TOTAL 11</t>
  </si>
  <si>
    <t>MITJA 11</t>
  </si>
  <si>
    <t>2012</t>
  </si>
  <si>
    <t>82</t>
  </si>
  <si>
    <t>72</t>
  </si>
  <si>
    <t>TOTAL 12</t>
  </si>
  <si>
    <t>MITJA 12</t>
  </si>
  <si>
    <t>2013</t>
  </si>
  <si>
    <t>TOTAL 13</t>
  </si>
  <si>
    <t>MITJA 13</t>
  </si>
  <si>
    <t>2014</t>
  </si>
  <si>
    <t>99</t>
  </si>
  <si>
    <t>TOTAL 14</t>
  </si>
  <si>
    <t>MITJA 14</t>
  </si>
  <si>
    <t>2015</t>
  </si>
  <si>
    <t>TOTAL 15</t>
  </si>
  <si>
    <t>MITJA 15</t>
  </si>
  <si>
    <t>2016</t>
  </si>
  <si>
    <t>TOTAL 16</t>
  </si>
  <si>
    <t>MITJA 16</t>
  </si>
  <si>
    <t>Consum ED</t>
  </si>
  <si>
    <t>2017</t>
  </si>
  <si>
    <t>TOTAL 17</t>
  </si>
  <si>
    <t>1</t>
  </si>
  <si>
    <t>2018</t>
  </si>
  <si>
    <t>TOTAL 18</t>
  </si>
  <si>
    <t>MITJA 18</t>
  </si>
  <si>
    <t>2019</t>
  </si>
  <si>
    <t>-</t>
  </si>
  <si>
    <t>TOTAL 19</t>
  </si>
  <si>
    <t>MITJA 19</t>
  </si>
  <si>
    <t>2020</t>
  </si>
  <si>
    <t>Cabal tractat i consum electric del mes juliol no inclou dia 31/07/2020, dia en que es fa el traspas dels sistemes de sanejament del BE</t>
  </si>
  <si>
    <t>TOTAL 20</t>
  </si>
  <si>
    <t>MITJA 20</t>
  </si>
  <si>
    <t>MES Influ</t>
  </si>
  <si>
    <t>MES Eflu</t>
  </si>
  <si>
    <t>DQO Influ</t>
  </si>
  <si>
    <t>DQO Eflu</t>
  </si>
  <si>
    <t>DBO Influ</t>
  </si>
  <si>
    <t>DBO Eflu</t>
  </si>
  <si>
    <t>pH Influ</t>
  </si>
  <si>
    <t>pH Eflu</t>
  </si>
  <si>
    <t>Cond. Influ</t>
  </si>
  <si>
    <t>Cond Eflu</t>
  </si>
  <si>
    <t>Nt Influ</t>
  </si>
  <si>
    <t>Nt Eflu</t>
  </si>
  <si>
    <t>Pt Influ</t>
  </si>
  <si>
    <t>Pt Eflu</t>
  </si>
  <si>
    <t>2021</t>
  </si>
  <si>
    <t>7.5</t>
  </si>
  <si>
    <t>11.8</t>
  </si>
  <si>
    <t>TOTAL 21</t>
  </si>
  <si>
    <t>MITJA 21</t>
  </si>
  <si>
    <t>2022</t>
  </si>
  <si>
    <t>TOTAL 22</t>
  </si>
  <si>
    <t>MITJA 22</t>
  </si>
  <si>
    <t>DBO5 Influ</t>
  </si>
  <si>
    <t>DBO5 Eflu</t>
  </si>
  <si>
    <t>DBO5</t>
  </si>
  <si>
    <t>hab equiv.</t>
  </si>
  <si>
    <t>habitants</t>
  </si>
  <si>
    <t>Consum EDAR</t>
  </si>
  <si>
    <t>2023</t>
  </si>
  <si>
    <t>TOTAL 23</t>
  </si>
  <si>
    <t>MITJA 23</t>
  </si>
  <si>
    <t>H-E Disseny: 1.158</t>
  </si>
  <si>
    <t>Pob. Sanejada: 3.617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</si>
</sst>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"/>
    <numFmt numFmtId="166" formatCode="#,##0.000"/>
    <numFmt numFmtId="167" formatCode="_-* #,##0_-;\-* #,##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" fontId="2" fillId="3" borderId="3" xfId="1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3" borderId="1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11" xfId="1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1" fontId="2" fillId="3" borderId="16" xfId="1" applyNumberFormat="1" applyFont="1" applyFill="1" applyBorder="1" applyAlignment="1">
      <alignment horizontal="center"/>
    </xf>
    <xf numFmtId="49" fontId="2" fillId="3" borderId="8" xfId="1" applyNumberFormat="1" applyFont="1" applyFill="1" applyBorder="1" applyAlignment="1">
      <alignment horizontal="center"/>
    </xf>
    <xf numFmtId="1" fontId="2" fillId="3" borderId="12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18" xfId="0" applyNumberFormat="1" applyFont="1" applyFill="1" applyBorder="1" applyAlignment="1">
      <alignment horizontal="center"/>
    </xf>
    <xf numFmtId="3" fontId="3" fillId="5" borderId="18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4" fontId="3" fillId="3" borderId="18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7" fillId="0" borderId="0" xfId="0" applyFont="1"/>
    <xf numFmtId="3" fontId="2" fillId="0" borderId="1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9" fontId="2" fillId="3" borderId="15" xfId="2" applyFont="1" applyFill="1" applyBorder="1" applyAlignment="1">
      <alignment horizontal="center"/>
    </xf>
    <xf numFmtId="9" fontId="2" fillId="0" borderId="2" xfId="2" applyFont="1" applyBorder="1" applyAlignment="1">
      <alignment horizontal="center"/>
    </xf>
    <xf numFmtId="9" fontId="2" fillId="3" borderId="1" xfId="2" applyFont="1" applyFill="1" applyBorder="1" applyAlignment="1">
      <alignment horizontal="center"/>
    </xf>
    <xf numFmtId="4" fontId="3" fillId="5" borderId="18" xfId="0" applyNumberFormat="1" applyFont="1" applyFill="1" applyBorder="1" applyAlignment="1">
      <alignment horizontal="center"/>
    </xf>
    <xf numFmtId="9" fontId="2" fillId="0" borderId="1" xfId="2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3" fontId="2" fillId="6" borderId="13" xfId="0" applyNumberFormat="1" applyFont="1" applyFill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8" xfId="1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9" fontId="2" fillId="3" borderId="25" xfId="2" applyFont="1" applyFill="1" applyBorder="1" applyAlignment="1">
      <alignment horizontal="center"/>
    </xf>
    <xf numFmtId="1" fontId="2" fillId="3" borderId="25" xfId="1" applyNumberFormat="1" applyFont="1" applyFill="1" applyBorder="1" applyAlignment="1">
      <alignment horizontal="center"/>
    </xf>
    <xf numFmtId="9" fontId="2" fillId="0" borderId="25" xfId="2" applyFont="1" applyFill="1" applyBorder="1" applyAlignment="1">
      <alignment horizontal="center"/>
    </xf>
    <xf numFmtId="1" fontId="2" fillId="0" borderId="25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1" fontId="2" fillId="0" borderId="15" xfId="1" applyNumberFormat="1" applyFont="1" applyBorder="1" applyAlignment="1">
      <alignment horizontal="center"/>
    </xf>
    <xf numFmtId="1" fontId="2" fillId="0" borderId="16" xfId="1" applyNumberFormat="1" applyFont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3" fontId="3" fillId="2" borderId="26" xfId="0" applyNumberFormat="1" applyFont="1" applyFill="1" applyBorder="1" applyAlignment="1">
      <alignment horizontal="center"/>
    </xf>
    <xf numFmtId="9" fontId="2" fillId="3" borderId="27" xfId="2" applyFont="1" applyFill="1" applyBorder="1" applyAlignment="1">
      <alignment horizontal="center"/>
    </xf>
    <xf numFmtId="1" fontId="2" fillId="3" borderId="27" xfId="1" applyNumberFormat="1" applyFont="1" applyFill="1" applyBorder="1" applyAlignment="1">
      <alignment horizontal="center"/>
    </xf>
    <xf numFmtId="9" fontId="2" fillId="0" borderId="27" xfId="2" applyFont="1" applyFill="1" applyBorder="1" applyAlignment="1">
      <alignment horizontal="center"/>
    </xf>
    <xf numFmtId="1" fontId="2" fillId="0" borderId="27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3" fontId="3" fillId="7" borderId="1" xfId="0" applyNumberFormat="1" applyFont="1" applyFill="1" applyBorder="1" applyAlignment="1">
      <alignment horizontal="right"/>
    </xf>
    <xf numFmtId="3" fontId="3" fillId="7" borderId="1" xfId="0" applyNumberFormat="1" applyFont="1" applyFill="1" applyBorder="1" applyAlignment="1">
      <alignment horizontal="left"/>
    </xf>
    <xf numFmtId="0" fontId="0" fillId="0" borderId="1" xfId="0" applyBorder="1"/>
    <xf numFmtId="0" fontId="1" fillId="8" borderId="1" xfId="0" applyFont="1" applyFill="1" applyBorder="1"/>
    <xf numFmtId="0" fontId="8" fillId="8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right"/>
    </xf>
    <xf numFmtId="3" fontId="8" fillId="8" borderId="1" xfId="0" applyNumberFormat="1" applyFont="1" applyFill="1" applyBorder="1" applyAlignment="1">
      <alignment horizontal="left"/>
    </xf>
    <xf numFmtId="3" fontId="3" fillId="9" borderId="28" xfId="0" applyNumberFormat="1" applyFont="1" applyFill="1" applyBorder="1" applyAlignment="1">
      <alignment horizontal="center"/>
    </xf>
    <xf numFmtId="3" fontId="3" fillId="9" borderId="20" xfId="0" applyNumberFormat="1" applyFont="1" applyFill="1" applyBorder="1" applyAlignment="1">
      <alignment horizontal="center"/>
    </xf>
    <xf numFmtId="3" fontId="3" fillId="9" borderId="22" xfId="0" applyNumberFormat="1" applyFont="1" applyFill="1" applyBorder="1" applyAlignment="1">
      <alignment horizontal="center"/>
    </xf>
    <xf numFmtId="3" fontId="3" fillId="9" borderId="5" xfId="0" applyNumberFormat="1" applyFont="1" applyFill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9" fontId="2" fillId="0" borderId="30" xfId="2" applyFont="1" applyFill="1" applyBorder="1" applyAlignment="1">
      <alignment horizontal="center"/>
    </xf>
    <xf numFmtId="2" fontId="2" fillId="0" borderId="31" xfId="2" applyNumberFormat="1" applyFont="1" applyFill="1" applyBorder="1" applyAlignment="1">
      <alignment horizontal="center"/>
    </xf>
    <xf numFmtId="9" fontId="2" fillId="0" borderId="32" xfId="2" applyFont="1" applyFill="1" applyBorder="1" applyAlignment="1">
      <alignment horizontal="center"/>
    </xf>
    <xf numFmtId="2" fontId="2" fillId="0" borderId="19" xfId="2" applyNumberFormat="1" applyFont="1" applyFill="1" applyBorder="1" applyAlignment="1">
      <alignment horizontal="center"/>
    </xf>
    <xf numFmtId="3" fontId="3" fillId="5" borderId="33" xfId="0" applyNumberFormat="1" applyFont="1" applyFill="1" applyBorder="1" applyAlignment="1">
      <alignment horizontal="center"/>
    </xf>
    <xf numFmtId="3" fontId="3" fillId="5" borderId="34" xfId="0" applyNumberFormat="1" applyFont="1" applyFill="1" applyBorder="1" applyAlignment="1">
      <alignment horizontal="center"/>
    </xf>
    <xf numFmtId="3" fontId="3" fillId="5" borderId="35" xfId="0" applyNumberFormat="1" applyFont="1" applyFill="1" applyBorder="1" applyAlignment="1">
      <alignment horizontal="center"/>
    </xf>
    <xf numFmtId="3" fontId="3" fillId="5" borderId="36" xfId="0" applyNumberFormat="1" applyFont="1" applyFill="1" applyBorder="1" applyAlignment="1">
      <alignment horizontal="center"/>
    </xf>
    <xf numFmtId="9" fontId="2" fillId="0" borderId="37" xfId="2" applyFont="1" applyFill="1" applyBorder="1" applyAlignment="1">
      <alignment horizontal="center"/>
    </xf>
    <xf numFmtId="166" fontId="3" fillId="3" borderId="18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1" fontId="2" fillId="0" borderId="4" xfId="2" applyNumberFormat="1" applyFont="1" applyFill="1" applyBorder="1" applyAlignment="1">
      <alignment horizontal="center"/>
    </xf>
    <xf numFmtId="1" fontId="2" fillId="0" borderId="13" xfId="2" applyNumberFormat="1" applyFont="1" applyFill="1" applyBorder="1" applyAlignment="1">
      <alignment horizontal="center"/>
    </xf>
    <xf numFmtId="3" fontId="0" fillId="0" borderId="30" xfId="0" applyNumberFormat="1" applyBorder="1"/>
    <xf numFmtId="1" fontId="2" fillId="0" borderId="1" xfId="2" applyNumberFormat="1" applyFont="1" applyFill="1" applyBorder="1" applyAlignment="1">
      <alignment horizontal="center"/>
    </xf>
    <xf numFmtId="1" fontId="2" fillId="0" borderId="15" xfId="2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center"/>
    </xf>
    <xf numFmtId="1" fontId="2" fillId="0" borderId="8" xfId="2" applyNumberFormat="1" applyFont="1" applyFill="1" applyBorder="1" applyAlignment="1">
      <alignment horizontal="center"/>
    </xf>
    <xf numFmtId="2" fontId="2" fillId="10" borderId="8" xfId="0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5" borderId="38" xfId="0" applyNumberFormat="1" applyFont="1" applyFill="1" applyBorder="1" applyAlignment="1">
      <alignment horizontal="center"/>
    </xf>
    <xf numFmtId="3" fontId="3" fillId="11" borderId="2" xfId="0" applyNumberFormat="1" applyFont="1" applyFill="1" applyBorder="1" applyAlignment="1">
      <alignment horizontal="center"/>
    </xf>
    <xf numFmtId="167" fontId="3" fillId="11" borderId="2" xfId="3" applyNumberFormat="1" applyFont="1" applyFill="1" applyBorder="1" applyAlignment="1">
      <alignment horizontal="center"/>
    </xf>
    <xf numFmtId="4" fontId="3" fillId="11" borderId="2" xfId="0" applyNumberFormat="1" applyFont="1" applyFill="1" applyBorder="1" applyAlignment="1">
      <alignment horizontal="center"/>
    </xf>
    <xf numFmtId="3" fontId="2" fillId="0" borderId="29" xfId="0" applyNumberFormat="1" applyFont="1" applyBorder="1" applyAlignment="1">
      <alignment horizontal="center"/>
    </xf>
  </cellXfs>
  <cellStyles count="4">
    <cellStyle name="Millares" xfId="3" builtinId="3"/>
    <cellStyle name="Normal" xfId="0" builtinId="0"/>
    <cellStyle name="Normal_TAULA5.XLS" xfId="1" xr:uid="{00000000-0005-0000-0000-000001000000}"/>
    <cellStyle name="Porcentaje" xfId="2" builtinId="5"/>
  </cellStyles>
  <dxfs count="3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A1:AH308"/>
  <sheetViews>
    <sheetView showGridLines="0" tabSelected="1" zoomScaleNormal="100" workbookViewId="0">
      <pane xSplit="1" topLeftCell="B1" activePane="topRight" state="frozen"/>
      <selection pane="topRight" activeCell="K3" sqref="K3"/>
    </sheetView>
  </sheetViews>
  <sheetFormatPr baseColWidth="10" defaultColWidth="12.7109375" defaultRowHeight="12.75" x14ac:dyDescent="0.2"/>
  <cols>
    <col min="1" max="1" width="10.42578125" customWidth="1"/>
    <col min="2" max="2" width="10.7109375" customWidth="1"/>
    <col min="3" max="3" width="11" customWidth="1"/>
    <col min="4" max="4" width="11.28515625" customWidth="1"/>
    <col min="5" max="5" width="10.28515625" customWidth="1"/>
    <col min="6" max="6" width="7.140625" style="7" customWidth="1"/>
    <col min="7" max="7" width="11.42578125" customWidth="1"/>
    <col min="8" max="8" width="10.28515625" customWidth="1"/>
    <col min="9" max="9" width="6.7109375" style="7" customWidth="1"/>
    <col min="10" max="10" width="11.42578125" customWidth="1"/>
    <col min="11" max="11" width="9.85546875" customWidth="1"/>
    <col min="12" max="12" width="7" style="7" customWidth="1"/>
    <col min="13" max="13" width="10.85546875" customWidth="1"/>
    <col min="14" max="14" width="12.7109375" customWidth="1"/>
    <col min="15" max="16" width="12.7109375" style="7" customWidth="1"/>
    <col min="17" max="17" width="9.7109375" customWidth="1"/>
    <col min="18" max="18" width="9.5703125" customWidth="1"/>
    <col min="19" max="19" width="7" customWidth="1"/>
    <col min="20" max="20" width="9.7109375" customWidth="1"/>
    <col min="21" max="21" width="9.5703125" customWidth="1"/>
    <col min="22" max="22" width="7" customWidth="1"/>
    <col min="23" max="23" width="10" style="8" customWidth="1"/>
    <col min="24" max="24" width="9.140625" style="8" customWidth="1"/>
    <col min="25" max="25" width="14.5703125" style="8" customWidth="1"/>
    <col min="26" max="26" width="12.42578125" customWidth="1"/>
    <col min="27" max="27" width="15" customWidth="1"/>
  </cols>
  <sheetData>
    <row r="1" spans="1:27" ht="33.75" x14ac:dyDescent="0.5">
      <c r="A1" s="1"/>
      <c r="B1" s="54" t="s">
        <v>0</v>
      </c>
      <c r="C1" s="9"/>
      <c r="D1" s="1"/>
      <c r="E1" s="4"/>
      <c r="F1" s="2"/>
      <c r="G1" s="2"/>
      <c r="H1" s="10" t="s">
        <v>153</v>
      </c>
      <c r="I1" s="2"/>
      <c r="K1" s="2"/>
      <c r="L1" s="10" t="s">
        <v>154</v>
      </c>
      <c r="W1" s="3"/>
      <c r="X1" s="3"/>
      <c r="Y1" s="3"/>
      <c r="Z1" s="2"/>
    </row>
    <row r="2" spans="1:27" x14ac:dyDescent="0.2">
      <c r="A2" s="1"/>
      <c r="B2" s="100" t="s">
        <v>1</v>
      </c>
      <c r="C2" s="100">
        <v>500</v>
      </c>
      <c r="D2" s="101" t="s">
        <v>2</v>
      </c>
      <c r="E2" s="102">
        <v>240</v>
      </c>
      <c r="F2" s="103" t="s">
        <v>3</v>
      </c>
      <c r="G2" s="102">
        <v>277</v>
      </c>
      <c r="H2" s="2"/>
      <c r="I2" s="2"/>
      <c r="J2" s="2"/>
      <c r="K2" s="2"/>
      <c r="L2" s="2"/>
      <c r="W2" s="3"/>
      <c r="X2" s="3"/>
      <c r="Y2" s="3"/>
      <c r="Z2" s="2"/>
    </row>
    <row r="3" spans="1:27" ht="13.5" thickBot="1" x14ac:dyDescent="0.25">
      <c r="B3" s="104"/>
      <c r="C3" s="105" t="s">
        <v>4</v>
      </c>
      <c r="D3" s="106" t="s">
        <v>2</v>
      </c>
      <c r="E3" s="107">
        <v>120</v>
      </c>
      <c r="F3" s="108" t="s">
        <v>3</v>
      </c>
      <c r="G3" s="107">
        <v>139</v>
      </c>
    </row>
    <row r="4" spans="1:27" ht="13.5" thickTop="1" x14ac:dyDescent="0.2">
      <c r="A4" s="11" t="s">
        <v>5</v>
      </c>
      <c r="B4" s="12" t="s">
        <v>6</v>
      </c>
      <c r="C4" s="12" t="s">
        <v>6</v>
      </c>
      <c r="D4" s="12" t="s">
        <v>7</v>
      </c>
      <c r="E4" s="12" t="s">
        <v>8</v>
      </c>
      <c r="F4" s="12" t="s">
        <v>2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3</v>
      </c>
      <c r="M4" s="12" t="s">
        <v>14</v>
      </c>
      <c r="N4" s="12" t="s">
        <v>15</v>
      </c>
      <c r="O4" s="12" t="s">
        <v>16</v>
      </c>
      <c r="W4" s="12" t="s">
        <v>17</v>
      </c>
      <c r="X4" s="13" t="s">
        <v>18</v>
      </c>
      <c r="Y4" s="13" t="s">
        <v>19</v>
      </c>
      <c r="Z4" s="13" t="s">
        <v>20</v>
      </c>
      <c r="AA4" s="12" t="s">
        <v>21</v>
      </c>
    </row>
    <row r="5" spans="1:27" ht="13.5" thickBot="1" x14ac:dyDescent="0.25">
      <c r="A5" s="14" t="s">
        <v>22</v>
      </c>
      <c r="B5" s="15" t="s">
        <v>23</v>
      </c>
      <c r="C5" s="16" t="s">
        <v>24</v>
      </c>
      <c r="D5" s="15" t="s">
        <v>25</v>
      </c>
      <c r="E5" s="15" t="s">
        <v>25</v>
      </c>
      <c r="F5" s="17" t="s">
        <v>26</v>
      </c>
      <c r="G5" s="15" t="s">
        <v>25</v>
      </c>
      <c r="H5" s="15" t="s">
        <v>25</v>
      </c>
      <c r="I5" s="17" t="s">
        <v>26</v>
      </c>
      <c r="J5" s="15" t="s">
        <v>25</v>
      </c>
      <c r="K5" s="15" t="s">
        <v>25</v>
      </c>
      <c r="L5" s="17" t="s">
        <v>26</v>
      </c>
      <c r="M5" s="15"/>
      <c r="N5" s="15"/>
      <c r="O5" s="15"/>
      <c r="W5" s="15" t="s">
        <v>27</v>
      </c>
      <c r="X5" s="17" t="s">
        <v>28</v>
      </c>
      <c r="Y5" s="17" t="s">
        <v>29</v>
      </c>
      <c r="Z5" s="16" t="s">
        <v>30</v>
      </c>
      <c r="AA5" s="15"/>
    </row>
    <row r="6" spans="1:27" ht="13.5" thickTop="1" x14ac:dyDescent="0.2">
      <c r="A6" s="41" t="s">
        <v>31</v>
      </c>
      <c r="B6" s="35"/>
      <c r="C6" s="35"/>
      <c r="D6" s="27"/>
      <c r="E6" s="27"/>
      <c r="F6" s="46"/>
      <c r="G6" s="32"/>
      <c r="H6" s="27"/>
      <c r="I6" s="27"/>
      <c r="J6" s="32"/>
      <c r="K6" s="27"/>
      <c r="L6" s="27"/>
      <c r="M6" s="18"/>
      <c r="N6" s="20"/>
      <c r="O6" s="55"/>
      <c r="W6" s="28"/>
      <c r="X6" s="29"/>
      <c r="Y6" s="24"/>
      <c r="Z6" s="5" t="e">
        <f t="shared" ref="Z6:Z17" si="0">Y6/B6</f>
        <v>#DIV/0!</v>
      </c>
      <c r="AA6" s="18"/>
    </row>
    <row r="7" spans="1:27" x14ac:dyDescent="0.2">
      <c r="A7" s="41" t="s">
        <v>32</v>
      </c>
      <c r="B7" s="36"/>
      <c r="C7" s="38"/>
      <c r="D7" s="22"/>
      <c r="E7" s="22"/>
      <c r="F7" s="42"/>
      <c r="G7" s="33"/>
      <c r="H7" s="22"/>
      <c r="I7" s="22"/>
      <c r="J7" s="33"/>
      <c r="K7" s="22"/>
      <c r="L7" s="22"/>
      <c r="M7" s="18"/>
      <c r="N7" s="20"/>
      <c r="O7" s="55"/>
      <c r="W7" s="5"/>
      <c r="X7" s="21"/>
      <c r="Y7" s="25"/>
      <c r="Z7" s="5" t="e">
        <f t="shared" si="0"/>
        <v>#DIV/0!</v>
      </c>
      <c r="AA7" s="18"/>
    </row>
    <row r="8" spans="1:27" x14ac:dyDescent="0.2">
      <c r="A8" s="41" t="s">
        <v>33</v>
      </c>
      <c r="B8" s="36"/>
      <c r="C8" s="38"/>
      <c r="D8" s="22"/>
      <c r="E8" s="22"/>
      <c r="F8" s="42"/>
      <c r="G8" s="33"/>
      <c r="H8" s="22"/>
      <c r="I8" s="22"/>
      <c r="J8" s="33"/>
      <c r="K8" s="22"/>
      <c r="L8" s="22"/>
      <c r="M8" s="18"/>
      <c r="N8" s="20"/>
      <c r="O8" s="55"/>
      <c r="W8" s="5"/>
      <c r="X8" s="21"/>
      <c r="Y8" s="25"/>
      <c r="Z8" s="5" t="e">
        <f t="shared" si="0"/>
        <v>#DIV/0!</v>
      </c>
      <c r="AA8" s="18"/>
    </row>
    <row r="9" spans="1:27" x14ac:dyDescent="0.2">
      <c r="A9" s="41" t="s">
        <v>34</v>
      </c>
      <c r="B9" s="36"/>
      <c r="C9" s="38"/>
      <c r="D9" s="22"/>
      <c r="E9" s="22"/>
      <c r="F9" s="42"/>
      <c r="G9" s="33"/>
      <c r="H9" s="22"/>
      <c r="I9" s="22"/>
      <c r="J9" s="33"/>
      <c r="K9" s="22"/>
      <c r="L9" s="22"/>
      <c r="M9" s="18"/>
      <c r="N9" s="20"/>
      <c r="O9" s="55"/>
      <c r="W9" s="5"/>
      <c r="X9" s="21"/>
      <c r="Y9" s="25"/>
      <c r="Z9" s="5" t="e">
        <f t="shared" si="0"/>
        <v>#DIV/0!</v>
      </c>
      <c r="AA9" s="18"/>
    </row>
    <row r="10" spans="1:27" x14ac:dyDescent="0.2">
      <c r="A10" s="41" t="s">
        <v>35</v>
      </c>
      <c r="B10" s="36"/>
      <c r="C10" s="38"/>
      <c r="D10" s="22"/>
      <c r="E10" s="22"/>
      <c r="F10" s="42"/>
      <c r="G10" s="33"/>
      <c r="H10" s="22"/>
      <c r="I10" s="22"/>
      <c r="J10" s="33"/>
      <c r="K10" s="22"/>
      <c r="L10" s="22"/>
      <c r="M10" s="18"/>
      <c r="N10" s="20"/>
      <c r="O10" s="55"/>
      <c r="W10" s="5"/>
      <c r="X10" s="21"/>
      <c r="Y10" s="25"/>
      <c r="Z10" s="5" t="e">
        <f t="shared" si="0"/>
        <v>#DIV/0!</v>
      </c>
      <c r="AA10" s="18"/>
    </row>
    <row r="11" spans="1:27" x14ac:dyDescent="0.2">
      <c r="A11" s="41" t="s">
        <v>36</v>
      </c>
      <c r="B11" s="36"/>
      <c r="C11" s="38"/>
      <c r="D11" s="22"/>
      <c r="E11" s="22"/>
      <c r="F11" s="42"/>
      <c r="G11" s="33"/>
      <c r="H11" s="22"/>
      <c r="I11" s="43"/>
      <c r="J11" s="33"/>
      <c r="K11" s="22"/>
      <c r="L11" s="43"/>
      <c r="M11" s="18"/>
      <c r="N11" s="20"/>
      <c r="O11" s="55"/>
      <c r="W11" s="5"/>
      <c r="X11" s="21"/>
      <c r="Y11" s="25"/>
      <c r="Z11" s="5" t="e">
        <f t="shared" si="0"/>
        <v>#DIV/0!</v>
      </c>
      <c r="AA11" s="18"/>
    </row>
    <row r="12" spans="1:27" x14ac:dyDescent="0.2">
      <c r="A12" s="41" t="s">
        <v>37</v>
      </c>
      <c r="B12" s="36">
        <v>25086</v>
      </c>
      <c r="C12" s="38">
        <v>1195</v>
      </c>
      <c r="D12" s="22">
        <v>60</v>
      </c>
      <c r="E12" s="22">
        <v>16</v>
      </c>
      <c r="F12" s="42">
        <v>73</v>
      </c>
      <c r="G12" s="33">
        <v>307</v>
      </c>
      <c r="H12" s="22">
        <v>38</v>
      </c>
      <c r="I12" s="43" t="s">
        <v>38</v>
      </c>
      <c r="J12" s="33">
        <v>130</v>
      </c>
      <c r="K12" s="22">
        <v>28</v>
      </c>
      <c r="L12" s="43" t="s">
        <v>39</v>
      </c>
      <c r="M12" s="18">
        <v>7.5</v>
      </c>
      <c r="N12" s="20">
        <v>1.397</v>
      </c>
      <c r="O12" s="55">
        <v>1.3109999999999999</v>
      </c>
      <c r="W12" s="5"/>
      <c r="X12" s="21"/>
      <c r="Y12" s="25"/>
      <c r="Z12" s="5">
        <f t="shared" si="0"/>
        <v>0</v>
      </c>
      <c r="AA12" s="18">
        <v>7.2</v>
      </c>
    </row>
    <row r="13" spans="1:27" x14ac:dyDescent="0.2">
      <c r="A13" s="41" t="s">
        <v>40</v>
      </c>
      <c r="B13" s="36">
        <v>39440</v>
      </c>
      <c r="C13" s="38">
        <v>1272</v>
      </c>
      <c r="D13" s="22">
        <v>67</v>
      </c>
      <c r="E13" s="22">
        <v>8</v>
      </c>
      <c r="F13" s="42">
        <v>88</v>
      </c>
      <c r="G13" s="33">
        <v>307</v>
      </c>
      <c r="H13" s="22">
        <v>57</v>
      </c>
      <c r="I13" s="43" t="s">
        <v>41</v>
      </c>
      <c r="J13" s="33">
        <v>167</v>
      </c>
      <c r="K13" s="22">
        <v>8</v>
      </c>
      <c r="L13" s="43" t="s">
        <v>42</v>
      </c>
      <c r="M13" s="18">
        <v>7.67</v>
      </c>
      <c r="N13" s="20">
        <v>1.3260000000000001</v>
      </c>
      <c r="O13" s="55">
        <v>1.3140000000000001</v>
      </c>
      <c r="W13" s="5"/>
      <c r="X13" s="21"/>
      <c r="Y13" s="25"/>
      <c r="Z13" s="5">
        <f t="shared" si="0"/>
        <v>0</v>
      </c>
      <c r="AA13" s="18">
        <v>7.53</v>
      </c>
    </row>
    <row r="14" spans="1:27" x14ac:dyDescent="0.2">
      <c r="A14" s="41" t="s">
        <v>43</v>
      </c>
      <c r="B14" s="36">
        <v>38160</v>
      </c>
      <c r="C14" s="38">
        <v>1272</v>
      </c>
      <c r="D14" s="22">
        <v>82</v>
      </c>
      <c r="E14" s="22">
        <v>8</v>
      </c>
      <c r="F14" s="42">
        <v>90</v>
      </c>
      <c r="G14" s="33">
        <v>279</v>
      </c>
      <c r="H14" s="22">
        <v>37</v>
      </c>
      <c r="I14" s="43" t="s">
        <v>44</v>
      </c>
      <c r="J14" s="33">
        <v>160</v>
      </c>
      <c r="K14" s="22">
        <v>6</v>
      </c>
      <c r="L14" s="43" t="s">
        <v>45</v>
      </c>
      <c r="M14" s="18">
        <v>7.7</v>
      </c>
      <c r="N14" s="20">
        <v>1.5649999999999999</v>
      </c>
      <c r="O14" s="55">
        <v>1.4530000000000001</v>
      </c>
      <c r="W14" s="5">
        <v>3.4</v>
      </c>
      <c r="X14" s="23">
        <v>22</v>
      </c>
      <c r="Y14" s="25">
        <v>546</v>
      </c>
      <c r="Z14" s="5">
        <f t="shared" si="0"/>
        <v>1.4308176100628931E-2</v>
      </c>
      <c r="AA14" s="18">
        <v>7.47</v>
      </c>
    </row>
    <row r="15" spans="1:27" x14ac:dyDescent="0.2">
      <c r="A15" s="41" t="s">
        <v>46</v>
      </c>
      <c r="B15" s="36">
        <v>39440</v>
      </c>
      <c r="C15" s="38">
        <v>1272</v>
      </c>
      <c r="D15" s="22">
        <v>145</v>
      </c>
      <c r="E15" s="22">
        <v>5</v>
      </c>
      <c r="F15" s="42">
        <v>97</v>
      </c>
      <c r="G15" s="33">
        <v>355</v>
      </c>
      <c r="H15" s="22">
        <v>38</v>
      </c>
      <c r="I15" s="43" t="s">
        <v>47</v>
      </c>
      <c r="J15" s="33">
        <v>188</v>
      </c>
      <c r="K15" s="22">
        <v>5</v>
      </c>
      <c r="L15" s="43" t="s">
        <v>48</v>
      </c>
      <c r="M15" s="18">
        <v>7.78</v>
      </c>
      <c r="N15" s="20">
        <v>1.5860000000000001</v>
      </c>
      <c r="O15" s="55">
        <v>1.5489999999999999</v>
      </c>
      <c r="W15" s="5">
        <v>24.14</v>
      </c>
      <c r="X15" s="23">
        <v>22</v>
      </c>
      <c r="Y15" s="25">
        <v>593</v>
      </c>
      <c r="Z15" s="5">
        <f t="shared" si="0"/>
        <v>1.5035496957403652E-2</v>
      </c>
      <c r="AA15" s="18">
        <v>7.53</v>
      </c>
    </row>
    <row r="16" spans="1:27" x14ac:dyDescent="0.2">
      <c r="A16" s="41" t="s">
        <v>49</v>
      </c>
      <c r="B16" s="36">
        <v>38160</v>
      </c>
      <c r="C16" s="38">
        <v>1272</v>
      </c>
      <c r="D16" s="22">
        <v>145</v>
      </c>
      <c r="E16" s="22">
        <v>10</v>
      </c>
      <c r="F16" s="42">
        <v>93</v>
      </c>
      <c r="G16" s="33">
        <v>492</v>
      </c>
      <c r="H16" s="22">
        <v>38</v>
      </c>
      <c r="I16" s="43" t="s">
        <v>50</v>
      </c>
      <c r="J16" s="33">
        <v>200</v>
      </c>
      <c r="K16" s="22">
        <v>9</v>
      </c>
      <c r="L16" s="43" t="s">
        <v>45</v>
      </c>
      <c r="M16" s="18">
        <v>7.64</v>
      </c>
      <c r="N16" s="20">
        <v>1.6739999999999999</v>
      </c>
      <c r="O16" s="55">
        <v>1.5649999999999999</v>
      </c>
      <c r="W16" s="5">
        <v>10.66</v>
      </c>
      <c r="X16" s="23">
        <v>21</v>
      </c>
      <c r="Y16" s="25">
        <v>848</v>
      </c>
      <c r="Z16" s="5">
        <f t="shared" si="0"/>
        <v>2.2222222222222223E-2</v>
      </c>
      <c r="AA16" s="18">
        <v>7.65</v>
      </c>
    </row>
    <row r="17" spans="1:33" ht="13.5" thickBot="1" x14ac:dyDescent="0.25">
      <c r="A17" s="41" t="s">
        <v>51</v>
      </c>
      <c r="B17" s="37">
        <v>39440</v>
      </c>
      <c r="C17" s="38">
        <v>1272</v>
      </c>
      <c r="D17" s="30">
        <v>198</v>
      </c>
      <c r="E17" s="30">
        <v>12</v>
      </c>
      <c r="F17" s="44">
        <v>94</v>
      </c>
      <c r="G17" s="34">
        <v>441</v>
      </c>
      <c r="H17" s="30">
        <v>38</v>
      </c>
      <c r="I17" s="45" t="s">
        <v>52</v>
      </c>
      <c r="J17" s="34">
        <v>200</v>
      </c>
      <c r="K17" s="30">
        <v>7</v>
      </c>
      <c r="L17" s="45" t="s">
        <v>48</v>
      </c>
      <c r="M17" s="18">
        <v>7.63</v>
      </c>
      <c r="N17" s="20">
        <v>1.508</v>
      </c>
      <c r="O17" s="55">
        <v>1.397</v>
      </c>
      <c r="W17" s="53">
        <v>7.74</v>
      </c>
      <c r="X17" s="31">
        <v>23</v>
      </c>
      <c r="Y17" s="26">
        <v>10297</v>
      </c>
      <c r="Z17" s="5">
        <f t="shared" si="0"/>
        <v>0.26108012170385397</v>
      </c>
      <c r="AA17" s="18">
        <v>7.68</v>
      </c>
    </row>
    <row r="18" spans="1:33" ht="13.5" thickTop="1" x14ac:dyDescent="0.2">
      <c r="A18" s="48" t="s">
        <v>53</v>
      </c>
      <c r="B18" s="49">
        <f t="shared" ref="B18:L18" si="1">SUM(B6:B17)</f>
        <v>219726</v>
      </c>
      <c r="C18" s="49">
        <f t="shared" si="1"/>
        <v>7555</v>
      </c>
      <c r="D18" s="49">
        <f t="shared" si="1"/>
        <v>697</v>
      </c>
      <c r="E18" s="49">
        <f>SUM(E6:E17)</f>
        <v>59</v>
      </c>
      <c r="F18" s="50">
        <f>SUM(F6:F17)</f>
        <v>535</v>
      </c>
      <c r="G18" s="49">
        <f t="shared" si="1"/>
        <v>2181</v>
      </c>
      <c r="H18" s="49">
        <f>SUM(H6:H17)</f>
        <v>246</v>
      </c>
      <c r="I18" s="50">
        <f t="shared" ref="I18" si="2">SUM(I6:I17)</f>
        <v>0</v>
      </c>
      <c r="J18" s="49">
        <f>SUM(J6:J17)</f>
        <v>1045</v>
      </c>
      <c r="K18" s="49">
        <f t="shared" si="1"/>
        <v>63</v>
      </c>
      <c r="L18" s="50">
        <f t="shared" si="1"/>
        <v>0</v>
      </c>
      <c r="M18" s="52"/>
      <c r="N18" s="52"/>
      <c r="O18" s="50"/>
      <c r="W18" s="49">
        <f>SUM(W6:W17)</f>
        <v>45.940000000000005</v>
      </c>
      <c r="X18" s="50">
        <f>SUM(X6:X17)</f>
        <v>88</v>
      </c>
      <c r="Y18" s="49">
        <f>SUM(Y6:Y17)</f>
        <v>12284</v>
      </c>
      <c r="Z18" s="51" t="e">
        <f>SUM(Z6:Z17)</f>
        <v>#DIV/0!</v>
      </c>
      <c r="AA18" s="52"/>
    </row>
    <row r="19" spans="1:33" ht="13.5" thickBot="1" x14ac:dyDescent="0.25">
      <c r="A19" s="47" t="s">
        <v>54</v>
      </c>
      <c r="B19" s="6">
        <f>SUM(AVERAGE(B6:B17))</f>
        <v>36621</v>
      </c>
      <c r="C19" s="6">
        <f t="shared" ref="C19:L19" si="3">SUM(AVERAGE(C6:C17))</f>
        <v>1259.1666666666667</v>
      </c>
      <c r="D19" s="6">
        <f t="shared" si="3"/>
        <v>116.16666666666667</v>
      </c>
      <c r="E19" s="6">
        <f>SUM(AVERAGE(E6:E17))</f>
        <v>9.8333333333333339</v>
      </c>
      <c r="F19" s="6">
        <f>SUM(AVERAGE(F6:F17))</f>
        <v>89.166666666666671</v>
      </c>
      <c r="G19" s="6">
        <f t="shared" si="3"/>
        <v>363.5</v>
      </c>
      <c r="H19" s="6">
        <f>SUM(AVERAGE(H6:H17))</f>
        <v>41</v>
      </c>
      <c r="I19" s="6" t="e">
        <f t="shared" ref="I19" si="4">SUM(AVERAGE(I6:I17))</f>
        <v>#DIV/0!</v>
      </c>
      <c r="J19" s="6">
        <f>SUM(AVERAGE(J6:J17))</f>
        <v>174.16666666666666</v>
      </c>
      <c r="K19" s="6">
        <f t="shared" si="3"/>
        <v>10.5</v>
      </c>
      <c r="L19" s="6" t="e">
        <f t="shared" si="3"/>
        <v>#DIV/0!</v>
      </c>
      <c r="M19" s="19">
        <f>SUM(AVERAGE(M6:M17))</f>
        <v>7.6533333333333333</v>
      </c>
      <c r="N19" s="19">
        <f>SUM(AVERAGE(N6:N17))</f>
        <v>1.5093333333333334</v>
      </c>
      <c r="O19" s="6">
        <f>SUM(AVERAGE(O6:O17))</f>
        <v>1.4315</v>
      </c>
      <c r="W19" s="6">
        <f>SUM(AVERAGE(W6:W17))</f>
        <v>11.485000000000001</v>
      </c>
      <c r="X19" s="6">
        <f>SUM(AVERAGE(X6:X17))</f>
        <v>22</v>
      </c>
      <c r="Y19" s="6">
        <f>SUM(AVERAGE(Y6:Y17))</f>
        <v>3071</v>
      </c>
      <c r="Z19" s="40" t="e">
        <f>SUM(AVERAGE(Z6:Z17))</f>
        <v>#DIV/0!</v>
      </c>
      <c r="AA19" s="19">
        <f>SUM(AVERAGE(AA6:AA17))</f>
        <v>7.5100000000000007</v>
      </c>
    </row>
    <row r="21" spans="1:33" ht="13.5" thickBot="1" x14ac:dyDescent="0.25"/>
    <row r="22" spans="1:33" ht="13.5" thickTop="1" x14ac:dyDescent="0.2">
      <c r="A22" s="11" t="s">
        <v>5</v>
      </c>
      <c r="B22" s="12" t="s">
        <v>6</v>
      </c>
      <c r="C22" s="12" t="s">
        <v>6</v>
      </c>
      <c r="D22" s="12" t="s">
        <v>7</v>
      </c>
      <c r="E22" s="12" t="s">
        <v>8</v>
      </c>
      <c r="F22" s="12" t="s">
        <v>2</v>
      </c>
      <c r="G22" s="12" t="s">
        <v>9</v>
      </c>
      <c r="H22" s="12" t="s">
        <v>10</v>
      </c>
      <c r="I22" s="12" t="s">
        <v>11</v>
      </c>
      <c r="J22" s="12" t="s">
        <v>12</v>
      </c>
      <c r="K22" s="12" t="s">
        <v>13</v>
      </c>
      <c r="L22" s="12" t="s">
        <v>3</v>
      </c>
      <c r="M22" s="12" t="s">
        <v>14</v>
      </c>
      <c r="N22" s="12" t="s">
        <v>15</v>
      </c>
      <c r="O22" s="12" t="s">
        <v>16</v>
      </c>
      <c r="W22" s="12" t="s">
        <v>17</v>
      </c>
      <c r="X22" s="13" t="s">
        <v>18</v>
      </c>
      <c r="Y22" s="13" t="s">
        <v>19</v>
      </c>
      <c r="Z22" s="13" t="s">
        <v>20</v>
      </c>
      <c r="AA22" s="12" t="s">
        <v>21</v>
      </c>
      <c r="AB22" s="109" t="s">
        <v>55</v>
      </c>
      <c r="AC22" s="110" t="s">
        <v>56</v>
      </c>
      <c r="AD22" s="111" t="s">
        <v>57</v>
      </c>
      <c r="AE22" s="112" t="s">
        <v>55</v>
      </c>
      <c r="AF22" s="111" t="s">
        <v>55</v>
      </c>
      <c r="AG22" s="109" t="s">
        <v>147</v>
      </c>
    </row>
    <row r="23" spans="1:33" ht="13.5" thickBot="1" x14ac:dyDescent="0.25">
      <c r="A23" s="14" t="s">
        <v>58</v>
      </c>
      <c r="B23" s="15" t="s">
        <v>23</v>
      </c>
      <c r="C23" s="16" t="s">
        <v>24</v>
      </c>
      <c r="D23" s="15" t="s">
        <v>25</v>
      </c>
      <c r="E23" s="15" t="s">
        <v>25</v>
      </c>
      <c r="F23" s="17" t="s">
        <v>26</v>
      </c>
      <c r="G23" s="15" t="s">
        <v>25</v>
      </c>
      <c r="H23" s="15" t="s">
        <v>25</v>
      </c>
      <c r="I23" s="17" t="s">
        <v>26</v>
      </c>
      <c r="J23" s="15" t="s">
        <v>25</v>
      </c>
      <c r="K23" s="15" t="s">
        <v>25</v>
      </c>
      <c r="L23" s="17" t="s">
        <v>26</v>
      </c>
      <c r="M23" s="15"/>
      <c r="N23" s="15"/>
      <c r="O23" s="15"/>
      <c r="W23" s="15" t="s">
        <v>27</v>
      </c>
      <c r="X23" s="17" t="s">
        <v>28</v>
      </c>
      <c r="Y23" s="17" t="s">
        <v>29</v>
      </c>
      <c r="Z23" s="16" t="s">
        <v>30</v>
      </c>
      <c r="AA23" s="15"/>
      <c r="AB23" s="113" t="s">
        <v>6</v>
      </c>
      <c r="AC23" s="114" t="s">
        <v>59</v>
      </c>
      <c r="AD23" s="85" t="s">
        <v>60</v>
      </c>
      <c r="AE23" s="115" t="s">
        <v>61</v>
      </c>
      <c r="AF23" s="85" t="s">
        <v>62</v>
      </c>
      <c r="AG23" s="127" t="s">
        <v>148</v>
      </c>
    </row>
    <row r="24" spans="1:33" ht="13.5" thickTop="1" x14ac:dyDescent="0.2">
      <c r="A24" s="41" t="s">
        <v>31</v>
      </c>
      <c r="B24" s="35">
        <v>39940</v>
      </c>
      <c r="C24" s="35">
        <v>1272</v>
      </c>
      <c r="D24" s="27">
        <v>125</v>
      </c>
      <c r="E24" s="27">
        <v>28</v>
      </c>
      <c r="F24" s="46">
        <v>78</v>
      </c>
      <c r="G24" s="32">
        <v>423</v>
      </c>
      <c r="H24" s="27">
        <v>48</v>
      </c>
      <c r="I24" s="27">
        <v>89</v>
      </c>
      <c r="J24" s="32">
        <v>150</v>
      </c>
      <c r="K24" s="27">
        <v>9</v>
      </c>
      <c r="L24" s="27">
        <v>94</v>
      </c>
      <c r="M24" s="18">
        <v>7.58</v>
      </c>
      <c r="N24" s="20">
        <v>1.3320000000000001</v>
      </c>
      <c r="O24" s="55">
        <v>1.637</v>
      </c>
      <c r="W24" s="28">
        <v>15.68</v>
      </c>
      <c r="X24" s="29">
        <v>26.2</v>
      </c>
      <c r="Y24" s="24">
        <v>9129</v>
      </c>
      <c r="Z24" s="5">
        <f t="shared" ref="Z24:Z35" si="5">Y24/B24</f>
        <v>0.2285678517776665</v>
      </c>
      <c r="AA24" s="18">
        <v>7.8</v>
      </c>
      <c r="AB24" s="116">
        <f>C24/$C$2</f>
        <v>2.544</v>
      </c>
      <c r="AC24" s="117">
        <f>(C24*D24)/1000</f>
        <v>159</v>
      </c>
      <c r="AD24" s="118">
        <f>(AC24)/$E$3</f>
        <v>1.325</v>
      </c>
      <c r="AE24" s="119">
        <f>(C24*G24)/1000</f>
        <v>538.05600000000004</v>
      </c>
      <c r="AF24" s="118">
        <f>(AE24)/$G$3</f>
        <v>3.8709064748201443</v>
      </c>
      <c r="AG24" s="130">
        <f>(0.8*C24*G24)/60</f>
        <v>7174.08</v>
      </c>
    </row>
    <row r="25" spans="1:33" x14ac:dyDescent="0.2">
      <c r="A25" s="41" t="s">
        <v>32</v>
      </c>
      <c r="B25" s="36">
        <v>36888</v>
      </c>
      <c r="C25" s="38">
        <v>1272</v>
      </c>
      <c r="D25" s="22">
        <v>439</v>
      </c>
      <c r="E25" s="22">
        <v>19</v>
      </c>
      <c r="F25" s="42">
        <v>96</v>
      </c>
      <c r="G25" s="33">
        <v>477</v>
      </c>
      <c r="H25" s="22">
        <v>72</v>
      </c>
      <c r="I25" s="22">
        <v>85</v>
      </c>
      <c r="J25" s="33">
        <v>155</v>
      </c>
      <c r="K25" s="22">
        <v>8</v>
      </c>
      <c r="L25" s="22">
        <v>95</v>
      </c>
      <c r="M25" s="18">
        <v>7.55</v>
      </c>
      <c r="N25" s="20">
        <v>1.3480000000000001</v>
      </c>
      <c r="O25" s="55">
        <v>1.272</v>
      </c>
      <c r="W25" s="5">
        <v>40.700000000000003</v>
      </c>
      <c r="X25" s="21">
        <v>25</v>
      </c>
      <c r="Y25" s="25">
        <v>8841</v>
      </c>
      <c r="Z25" s="5">
        <f t="shared" si="5"/>
        <v>0.23967143786597267</v>
      </c>
      <c r="AA25" s="18">
        <v>7.8</v>
      </c>
      <c r="AB25" s="116">
        <f t="shared" ref="AB25:AB35" si="6">C25/$C$2</f>
        <v>2.544</v>
      </c>
      <c r="AC25" s="117">
        <f t="shared" ref="AC25:AC35" si="7">(C25*D25)/1000</f>
        <v>558.40800000000002</v>
      </c>
      <c r="AD25" s="118">
        <f t="shared" ref="AD25:AD37" si="8">(AC25)/$E$3</f>
        <v>4.6534000000000004</v>
      </c>
      <c r="AE25" s="119">
        <f t="shared" ref="AE25:AE35" si="9">(C25*G25)/1000</f>
        <v>606.74400000000003</v>
      </c>
      <c r="AF25" s="118">
        <f t="shared" ref="AF25:AF35" si="10">(AE25)/$G$3</f>
        <v>4.3650647482014389</v>
      </c>
      <c r="AG25" s="130">
        <f t="shared" ref="AG25:AG35" si="11">(0.8*C25*G25)/60</f>
        <v>8089.92</v>
      </c>
    </row>
    <row r="26" spans="1:33" x14ac:dyDescent="0.2">
      <c r="A26" s="41" t="s">
        <v>33</v>
      </c>
      <c r="B26" s="36">
        <v>39440</v>
      </c>
      <c r="C26" s="38">
        <v>1272</v>
      </c>
      <c r="D26" s="22">
        <v>372</v>
      </c>
      <c r="E26" s="22">
        <v>10</v>
      </c>
      <c r="F26" s="42">
        <v>97</v>
      </c>
      <c r="G26" s="33">
        <v>602</v>
      </c>
      <c r="H26" s="22">
        <v>86</v>
      </c>
      <c r="I26" s="22">
        <v>86</v>
      </c>
      <c r="J26" s="33">
        <v>280</v>
      </c>
      <c r="K26" s="22">
        <v>12</v>
      </c>
      <c r="L26" s="22">
        <v>96</v>
      </c>
      <c r="M26" s="18">
        <v>7.78</v>
      </c>
      <c r="N26" s="20">
        <v>1.585</v>
      </c>
      <c r="O26" s="55">
        <v>1.6</v>
      </c>
      <c r="W26" s="5">
        <v>19.36</v>
      </c>
      <c r="X26" s="21">
        <v>25</v>
      </c>
      <c r="Y26" s="25">
        <v>8409</v>
      </c>
      <c r="Z26" s="5">
        <f t="shared" si="5"/>
        <v>0.21320993914807301</v>
      </c>
      <c r="AA26" s="18">
        <v>7.75</v>
      </c>
      <c r="AB26" s="116">
        <f t="shared" si="6"/>
        <v>2.544</v>
      </c>
      <c r="AC26" s="117">
        <f t="shared" si="7"/>
        <v>473.18400000000003</v>
      </c>
      <c r="AD26" s="118">
        <f t="shared" si="8"/>
        <v>3.9432</v>
      </c>
      <c r="AE26" s="119">
        <f t="shared" si="9"/>
        <v>765.74400000000003</v>
      </c>
      <c r="AF26" s="118">
        <f t="shared" si="10"/>
        <v>5.5089496402877698</v>
      </c>
      <c r="AG26" s="130">
        <f t="shared" si="11"/>
        <v>10209.920000000002</v>
      </c>
    </row>
    <row r="27" spans="1:33" x14ac:dyDescent="0.2">
      <c r="A27" s="41" t="s">
        <v>34</v>
      </c>
      <c r="B27" s="36">
        <v>26089</v>
      </c>
      <c r="C27" s="38">
        <v>870</v>
      </c>
      <c r="D27" s="22">
        <v>191</v>
      </c>
      <c r="E27" s="22">
        <v>9</v>
      </c>
      <c r="F27" s="42">
        <v>95</v>
      </c>
      <c r="G27" s="33">
        <v>515</v>
      </c>
      <c r="H27" s="22">
        <v>46</v>
      </c>
      <c r="I27" s="22">
        <v>91</v>
      </c>
      <c r="J27" s="33">
        <v>278</v>
      </c>
      <c r="K27" s="22">
        <v>12</v>
      </c>
      <c r="L27" s="22">
        <v>96</v>
      </c>
      <c r="M27" s="18">
        <v>7.9</v>
      </c>
      <c r="N27" s="20">
        <v>1.7589999999999999</v>
      </c>
      <c r="O27" s="55">
        <v>1.504</v>
      </c>
      <c r="W27" s="5">
        <v>28.28</v>
      </c>
      <c r="X27" s="21">
        <v>24</v>
      </c>
      <c r="Y27" s="25">
        <v>9444</v>
      </c>
      <c r="Z27" s="5">
        <f t="shared" si="5"/>
        <v>0.36199164398788763</v>
      </c>
      <c r="AA27" s="18">
        <v>7.85</v>
      </c>
      <c r="AB27" s="116">
        <f t="shared" si="6"/>
        <v>1.74</v>
      </c>
      <c r="AC27" s="117">
        <f t="shared" si="7"/>
        <v>166.17</v>
      </c>
      <c r="AD27" s="118">
        <f t="shared" si="8"/>
        <v>1.3847499999999999</v>
      </c>
      <c r="AE27" s="119">
        <f t="shared" si="9"/>
        <v>448.05</v>
      </c>
      <c r="AF27" s="118">
        <f t="shared" si="10"/>
        <v>3.223381294964029</v>
      </c>
      <c r="AG27" s="130">
        <f t="shared" si="11"/>
        <v>5974</v>
      </c>
    </row>
    <row r="28" spans="1:33" x14ac:dyDescent="0.2">
      <c r="A28" s="41" t="s">
        <v>35</v>
      </c>
      <c r="B28" s="36">
        <v>32041</v>
      </c>
      <c r="C28" s="38">
        <v>1034</v>
      </c>
      <c r="D28" s="22">
        <v>220</v>
      </c>
      <c r="E28" s="22">
        <v>10</v>
      </c>
      <c r="F28" s="42">
        <v>96</v>
      </c>
      <c r="G28" s="33">
        <v>536</v>
      </c>
      <c r="H28" s="22">
        <v>69</v>
      </c>
      <c r="I28" s="22">
        <v>87</v>
      </c>
      <c r="J28" s="33">
        <v>318</v>
      </c>
      <c r="K28" s="22">
        <v>8</v>
      </c>
      <c r="L28" s="22">
        <v>98</v>
      </c>
      <c r="M28" s="18">
        <v>7.7</v>
      </c>
      <c r="N28" s="20">
        <v>1.625</v>
      </c>
      <c r="O28" s="55">
        <v>1.387</v>
      </c>
      <c r="W28" s="5">
        <v>20.64</v>
      </c>
      <c r="X28" s="21">
        <v>26</v>
      </c>
      <c r="Y28" s="25">
        <v>9775</v>
      </c>
      <c r="Z28" s="5">
        <f t="shared" si="5"/>
        <v>0.30507786898036893</v>
      </c>
      <c r="AA28" s="18">
        <v>7.48</v>
      </c>
      <c r="AB28" s="116">
        <f t="shared" si="6"/>
        <v>2.0680000000000001</v>
      </c>
      <c r="AC28" s="117">
        <f t="shared" si="7"/>
        <v>227.48</v>
      </c>
      <c r="AD28" s="118">
        <f t="shared" si="8"/>
        <v>1.8956666666666666</v>
      </c>
      <c r="AE28" s="119">
        <f t="shared" si="9"/>
        <v>554.22400000000005</v>
      </c>
      <c r="AF28" s="118">
        <f t="shared" si="10"/>
        <v>3.987223021582734</v>
      </c>
      <c r="AG28" s="130">
        <f t="shared" si="11"/>
        <v>7389.6533333333336</v>
      </c>
    </row>
    <row r="29" spans="1:33" x14ac:dyDescent="0.2">
      <c r="A29" s="41" t="s">
        <v>36</v>
      </c>
      <c r="B29" s="36">
        <v>21930</v>
      </c>
      <c r="C29" s="38">
        <v>731</v>
      </c>
      <c r="D29" s="22">
        <v>190</v>
      </c>
      <c r="E29" s="22">
        <v>30</v>
      </c>
      <c r="F29" s="42">
        <v>84</v>
      </c>
      <c r="G29" s="33">
        <v>886</v>
      </c>
      <c r="H29" s="22">
        <v>112</v>
      </c>
      <c r="I29" s="43" t="s">
        <v>44</v>
      </c>
      <c r="J29" s="33">
        <v>305</v>
      </c>
      <c r="K29" s="22">
        <v>50</v>
      </c>
      <c r="L29" s="43" t="s">
        <v>63</v>
      </c>
      <c r="M29" s="18">
        <v>7.9</v>
      </c>
      <c r="N29" s="20">
        <v>1.5269999999999999</v>
      </c>
      <c r="O29" s="55">
        <v>1.409</v>
      </c>
      <c r="W29" s="5">
        <v>20.54</v>
      </c>
      <c r="X29" s="21">
        <v>33</v>
      </c>
      <c r="Y29" s="25">
        <v>8724</v>
      </c>
      <c r="Z29" s="5">
        <f t="shared" si="5"/>
        <v>0.39781121751025994</v>
      </c>
      <c r="AA29" s="18">
        <v>7.68</v>
      </c>
      <c r="AB29" s="116">
        <f t="shared" si="6"/>
        <v>1.462</v>
      </c>
      <c r="AC29" s="117">
        <f t="shared" si="7"/>
        <v>138.88999999999999</v>
      </c>
      <c r="AD29" s="118">
        <f t="shared" si="8"/>
        <v>1.1574166666666665</v>
      </c>
      <c r="AE29" s="119">
        <f t="shared" si="9"/>
        <v>647.66600000000005</v>
      </c>
      <c r="AF29" s="118">
        <f t="shared" si="10"/>
        <v>4.6594676258992811</v>
      </c>
      <c r="AG29" s="130">
        <f t="shared" si="11"/>
        <v>8635.5466666666671</v>
      </c>
    </row>
    <row r="30" spans="1:33" x14ac:dyDescent="0.2">
      <c r="A30" s="41" t="s">
        <v>37</v>
      </c>
      <c r="B30" s="36">
        <v>23814</v>
      </c>
      <c r="C30" s="38">
        <v>768</v>
      </c>
      <c r="D30" s="22">
        <v>190</v>
      </c>
      <c r="E30" s="22">
        <v>9</v>
      </c>
      <c r="F30" s="42">
        <v>96</v>
      </c>
      <c r="G30" s="33">
        <v>499</v>
      </c>
      <c r="H30" s="22">
        <v>37</v>
      </c>
      <c r="I30" s="43" t="s">
        <v>64</v>
      </c>
      <c r="J30" s="33">
        <v>253</v>
      </c>
      <c r="K30" s="22">
        <v>8</v>
      </c>
      <c r="L30" s="43" t="s">
        <v>48</v>
      </c>
      <c r="M30" s="18">
        <v>8.25</v>
      </c>
      <c r="N30" s="20">
        <v>1.637</v>
      </c>
      <c r="O30" s="55">
        <v>1.345</v>
      </c>
      <c r="W30" s="5">
        <v>24.38</v>
      </c>
      <c r="X30" s="21">
        <v>29</v>
      </c>
      <c r="Y30" s="25">
        <v>10364</v>
      </c>
      <c r="Z30" s="5">
        <f t="shared" si="5"/>
        <v>0.43520618123792726</v>
      </c>
      <c r="AA30" s="18">
        <v>7.73</v>
      </c>
      <c r="AB30" s="116">
        <f t="shared" si="6"/>
        <v>1.536</v>
      </c>
      <c r="AC30" s="117">
        <f t="shared" si="7"/>
        <v>145.91999999999999</v>
      </c>
      <c r="AD30" s="118">
        <f t="shared" si="8"/>
        <v>1.216</v>
      </c>
      <c r="AE30" s="119">
        <f t="shared" si="9"/>
        <v>383.23200000000003</v>
      </c>
      <c r="AF30" s="118">
        <f t="shared" si="10"/>
        <v>2.7570647482014392</v>
      </c>
      <c r="AG30" s="130">
        <f t="shared" si="11"/>
        <v>5109.76</v>
      </c>
    </row>
    <row r="31" spans="1:33" x14ac:dyDescent="0.2">
      <c r="A31" s="41" t="s">
        <v>40</v>
      </c>
      <c r="B31" s="36">
        <v>23815</v>
      </c>
      <c r="C31" s="38">
        <v>768</v>
      </c>
      <c r="D31" s="22">
        <v>213</v>
      </c>
      <c r="E31" s="22">
        <v>13</v>
      </c>
      <c r="F31" s="42">
        <v>94</v>
      </c>
      <c r="G31" s="33">
        <v>407</v>
      </c>
      <c r="H31" s="22">
        <v>33</v>
      </c>
      <c r="I31" s="43" t="s">
        <v>50</v>
      </c>
      <c r="J31" s="33">
        <v>223</v>
      </c>
      <c r="K31" s="22">
        <v>8</v>
      </c>
      <c r="L31" s="43" t="s">
        <v>45</v>
      </c>
      <c r="M31" s="18">
        <v>7.65</v>
      </c>
      <c r="N31" s="20">
        <v>1.5820000000000001</v>
      </c>
      <c r="O31" s="55">
        <v>1.3420000000000001</v>
      </c>
      <c r="W31" s="5">
        <v>23.42</v>
      </c>
      <c r="X31" s="21">
        <v>22</v>
      </c>
      <c r="Y31" s="25">
        <v>10144</v>
      </c>
      <c r="Z31" s="5">
        <f t="shared" si="5"/>
        <v>0.42595003149275668</v>
      </c>
      <c r="AA31" s="18">
        <v>7.55</v>
      </c>
      <c r="AB31" s="116">
        <f t="shared" si="6"/>
        <v>1.536</v>
      </c>
      <c r="AC31" s="117">
        <f t="shared" si="7"/>
        <v>163.584</v>
      </c>
      <c r="AD31" s="118">
        <f t="shared" si="8"/>
        <v>1.3632</v>
      </c>
      <c r="AE31" s="119">
        <f t="shared" si="9"/>
        <v>312.57600000000002</v>
      </c>
      <c r="AF31" s="118">
        <f t="shared" si="10"/>
        <v>2.2487482014388491</v>
      </c>
      <c r="AG31" s="130">
        <f t="shared" si="11"/>
        <v>4167.6800000000012</v>
      </c>
    </row>
    <row r="32" spans="1:33" x14ac:dyDescent="0.2">
      <c r="A32" s="41" t="s">
        <v>43</v>
      </c>
      <c r="B32" s="36">
        <v>20328</v>
      </c>
      <c r="C32" s="38">
        <v>678</v>
      </c>
      <c r="D32" s="22">
        <v>205</v>
      </c>
      <c r="E32" s="22">
        <v>10</v>
      </c>
      <c r="F32" s="42">
        <v>95</v>
      </c>
      <c r="G32" s="33">
        <v>378</v>
      </c>
      <c r="H32" s="22">
        <v>43</v>
      </c>
      <c r="I32" s="43" t="s">
        <v>47</v>
      </c>
      <c r="J32" s="33">
        <v>205</v>
      </c>
      <c r="K32" s="22">
        <v>9</v>
      </c>
      <c r="L32" s="43" t="s">
        <v>42</v>
      </c>
      <c r="M32" s="18">
        <v>7.68</v>
      </c>
      <c r="N32" s="20">
        <v>1.6679999999999999</v>
      </c>
      <c r="O32" s="55">
        <v>1.365</v>
      </c>
      <c r="W32" s="5">
        <v>11.86</v>
      </c>
      <c r="X32" s="23">
        <v>20</v>
      </c>
      <c r="Y32" s="25">
        <v>9194</v>
      </c>
      <c r="Z32" s="5">
        <f t="shared" si="5"/>
        <v>0.45228256591892957</v>
      </c>
      <c r="AA32" s="18">
        <v>7.55</v>
      </c>
      <c r="AB32" s="116">
        <f t="shared" si="6"/>
        <v>1.3560000000000001</v>
      </c>
      <c r="AC32" s="117">
        <f t="shared" si="7"/>
        <v>138.99</v>
      </c>
      <c r="AD32" s="118">
        <f t="shared" si="8"/>
        <v>1.15825</v>
      </c>
      <c r="AE32" s="119">
        <f t="shared" si="9"/>
        <v>256.28399999999999</v>
      </c>
      <c r="AF32" s="118">
        <f t="shared" si="10"/>
        <v>1.8437697841726619</v>
      </c>
      <c r="AG32" s="130">
        <f t="shared" si="11"/>
        <v>3417.12</v>
      </c>
    </row>
    <row r="33" spans="1:33" x14ac:dyDescent="0.2">
      <c r="A33" s="41" t="s">
        <v>46</v>
      </c>
      <c r="B33" s="36">
        <v>21224</v>
      </c>
      <c r="C33" s="38">
        <v>685</v>
      </c>
      <c r="D33" s="22">
        <v>240</v>
      </c>
      <c r="E33" s="22">
        <v>9</v>
      </c>
      <c r="F33" s="42">
        <v>96</v>
      </c>
      <c r="G33" s="33">
        <v>650</v>
      </c>
      <c r="H33" s="22">
        <v>35</v>
      </c>
      <c r="I33" s="43" t="s">
        <v>42</v>
      </c>
      <c r="J33" s="33">
        <v>337</v>
      </c>
      <c r="K33" s="22">
        <v>8</v>
      </c>
      <c r="L33" s="43" t="s">
        <v>65</v>
      </c>
      <c r="M33" s="18">
        <v>7.63</v>
      </c>
      <c r="N33" s="20">
        <v>1.8089999999999999</v>
      </c>
      <c r="O33" s="55">
        <v>1.4359999999999999</v>
      </c>
      <c r="W33" s="5">
        <v>23.68</v>
      </c>
      <c r="X33" s="23">
        <v>20</v>
      </c>
      <c r="Y33" s="25">
        <v>9974</v>
      </c>
      <c r="Z33" s="5">
        <f t="shared" si="5"/>
        <v>0.46993969091594423</v>
      </c>
      <c r="AA33" s="18">
        <v>7.53</v>
      </c>
      <c r="AB33" s="116">
        <f t="shared" si="6"/>
        <v>1.37</v>
      </c>
      <c r="AC33" s="117">
        <f t="shared" si="7"/>
        <v>164.4</v>
      </c>
      <c r="AD33" s="118">
        <f t="shared" si="8"/>
        <v>1.37</v>
      </c>
      <c r="AE33" s="119">
        <f t="shared" si="9"/>
        <v>445.25</v>
      </c>
      <c r="AF33" s="118">
        <f t="shared" si="10"/>
        <v>3.2032374100719423</v>
      </c>
      <c r="AG33" s="130">
        <f t="shared" si="11"/>
        <v>5936.666666666667</v>
      </c>
    </row>
    <row r="34" spans="1:33" x14ac:dyDescent="0.2">
      <c r="A34" s="41" t="s">
        <v>49</v>
      </c>
      <c r="B34" s="36">
        <v>25874</v>
      </c>
      <c r="C34" s="38">
        <v>862</v>
      </c>
      <c r="D34" s="22">
        <v>140</v>
      </c>
      <c r="E34" s="22">
        <v>10</v>
      </c>
      <c r="F34" s="42">
        <v>93</v>
      </c>
      <c r="G34" s="33">
        <v>389</v>
      </c>
      <c r="H34" s="22">
        <v>29</v>
      </c>
      <c r="I34" s="43" t="s">
        <v>64</v>
      </c>
      <c r="J34" s="33">
        <v>190</v>
      </c>
      <c r="K34" s="22">
        <v>10</v>
      </c>
      <c r="L34" s="43" t="s">
        <v>42</v>
      </c>
      <c r="M34" s="18">
        <v>7.58</v>
      </c>
      <c r="N34" s="20">
        <v>1.6040000000000001</v>
      </c>
      <c r="O34" s="55">
        <v>1.4570000000000001</v>
      </c>
      <c r="W34" s="5">
        <v>11.48</v>
      </c>
      <c r="X34" s="23">
        <v>20</v>
      </c>
      <c r="Y34" s="25">
        <v>9824</v>
      </c>
      <c r="Z34" s="5">
        <f t="shared" si="5"/>
        <v>0.37968617144623945</v>
      </c>
      <c r="AA34" s="18">
        <v>7.58</v>
      </c>
      <c r="AB34" s="116">
        <f t="shared" si="6"/>
        <v>1.724</v>
      </c>
      <c r="AC34" s="117">
        <f t="shared" si="7"/>
        <v>120.68</v>
      </c>
      <c r="AD34" s="118">
        <f t="shared" si="8"/>
        <v>1.0056666666666667</v>
      </c>
      <c r="AE34" s="119">
        <f t="shared" si="9"/>
        <v>335.31799999999998</v>
      </c>
      <c r="AF34" s="118">
        <f t="shared" si="10"/>
        <v>2.4123597122302156</v>
      </c>
      <c r="AG34" s="130">
        <f t="shared" si="11"/>
        <v>4470.9066666666668</v>
      </c>
    </row>
    <row r="35" spans="1:33" ht="13.5" thickBot="1" x14ac:dyDescent="0.25">
      <c r="A35" s="41" t="s">
        <v>51</v>
      </c>
      <c r="B35" s="37">
        <v>27899</v>
      </c>
      <c r="C35" s="39">
        <v>900</v>
      </c>
      <c r="D35" s="30">
        <v>145</v>
      </c>
      <c r="E35" s="30">
        <v>10</v>
      </c>
      <c r="F35" s="44">
        <v>93</v>
      </c>
      <c r="G35" s="34">
        <v>539</v>
      </c>
      <c r="H35" s="30">
        <v>61</v>
      </c>
      <c r="I35" s="45" t="s">
        <v>47</v>
      </c>
      <c r="J35" s="34">
        <v>273</v>
      </c>
      <c r="K35" s="30">
        <v>8</v>
      </c>
      <c r="L35" s="45" t="s">
        <v>48</v>
      </c>
      <c r="M35" s="18">
        <v>7.35</v>
      </c>
      <c r="N35" s="20">
        <v>1.7629999999999999</v>
      </c>
      <c r="O35" s="55">
        <v>1.3720000000000001</v>
      </c>
      <c r="W35" s="53">
        <v>23.2</v>
      </c>
      <c r="X35" s="31">
        <v>17</v>
      </c>
      <c r="Y35" s="26">
        <v>10781</v>
      </c>
      <c r="Z35" s="5">
        <f t="shared" si="5"/>
        <v>0.38642962113337398</v>
      </c>
      <c r="AA35" s="18">
        <v>7.78</v>
      </c>
      <c r="AB35" s="116">
        <f t="shared" si="6"/>
        <v>1.8</v>
      </c>
      <c r="AC35" s="117">
        <f t="shared" si="7"/>
        <v>130.5</v>
      </c>
      <c r="AD35" s="118">
        <f t="shared" si="8"/>
        <v>1.0874999999999999</v>
      </c>
      <c r="AE35" s="119">
        <f t="shared" si="9"/>
        <v>485.1</v>
      </c>
      <c r="AF35" s="118">
        <f t="shared" si="10"/>
        <v>3.4899280575539571</v>
      </c>
      <c r="AG35" s="130">
        <f t="shared" si="11"/>
        <v>6468</v>
      </c>
    </row>
    <row r="36" spans="1:33" ht="13.5" thickTop="1" x14ac:dyDescent="0.2">
      <c r="A36" s="48" t="s">
        <v>66</v>
      </c>
      <c r="B36" s="49">
        <f t="shared" ref="B36:L36" si="12">SUM(B24:B35)</f>
        <v>339282</v>
      </c>
      <c r="C36" s="49">
        <f t="shared" si="12"/>
        <v>11112</v>
      </c>
      <c r="D36" s="49">
        <f t="shared" si="12"/>
        <v>2670</v>
      </c>
      <c r="E36" s="49">
        <f>SUM(E24:E35)</f>
        <v>167</v>
      </c>
      <c r="F36" s="50">
        <f>SUM(F24:F35)</f>
        <v>1113</v>
      </c>
      <c r="G36" s="49">
        <f t="shared" si="12"/>
        <v>6301</v>
      </c>
      <c r="H36" s="49">
        <f>SUM(H24:H35)</f>
        <v>671</v>
      </c>
      <c r="I36" s="50">
        <f t="shared" ref="I36" si="13">SUM(I24:I35)</f>
        <v>438</v>
      </c>
      <c r="J36" s="49">
        <f>SUM(J24:J35)</f>
        <v>2967</v>
      </c>
      <c r="K36" s="49">
        <f t="shared" si="12"/>
        <v>150</v>
      </c>
      <c r="L36" s="50">
        <f t="shared" si="12"/>
        <v>479</v>
      </c>
      <c r="M36" s="52"/>
      <c r="N36" s="52"/>
      <c r="O36" s="50"/>
      <c r="W36" s="49">
        <f>SUM(W24:W35)</f>
        <v>263.22000000000003</v>
      </c>
      <c r="X36" s="50">
        <f>SUM(X24:X35)</f>
        <v>287.2</v>
      </c>
      <c r="Y36" s="49">
        <f>SUM(Y24:Y35)</f>
        <v>114603</v>
      </c>
      <c r="Z36" s="51">
        <f>SUM(Z24:Z35)</f>
        <v>4.2958242214154003</v>
      </c>
      <c r="AA36" s="52"/>
      <c r="AB36" s="120"/>
      <c r="AC36" s="121"/>
      <c r="AD36" s="122"/>
      <c r="AE36" s="123"/>
      <c r="AF36" s="122"/>
      <c r="AG36" s="138"/>
    </row>
    <row r="37" spans="1:33" ht="13.5" thickBot="1" x14ac:dyDescent="0.25">
      <c r="A37" s="47" t="s">
        <v>67</v>
      </c>
      <c r="B37" s="6">
        <f>SUM(AVERAGE(B24:B35))</f>
        <v>28273.5</v>
      </c>
      <c r="C37" s="6">
        <f t="shared" ref="C37:L37" si="14">SUM(AVERAGE(C24:C35))</f>
        <v>926</v>
      </c>
      <c r="D37" s="6">
        <f t="shared" si="14"/>
        <v>222.5</v>
      </c>
      <c r="E37" s="6">
        <f>SUM(AVERAGE(E24:E35))</f>
        <v>13.916666666666666</v>
      </c>
      <c r="F37" s="6">
        <f>SUM(AVERAGE(F24:F35))</f>
        <v>92.75</v>
      </c>
      <c r="G37" s="6">
        <f t="shared" si="14"/>
        <v>525.08333333333337</v>
      </c>
      <c r="H37" s="6">
        <f>SUM(AVERAGE(H24:H35))</f>
        <v>55.916666666666664</v>
      </c>
      <c r="I37" s="6">
        <f t="shared" ref="I37" si="15">SUM(AVERAGE(I24:I35))</f>
        <v>87.6</v>
      </c>
      <c r="J37" s="6">
        <f>SUM(AVERAGE(J24:J35))</f>
        <v>247.25</v>
      </c>
      <c r="K37" s="6">
        <f t="shared" si="14"/>
        <v>12.5</v>
      </c>
      <c r="L37" s="6">
        <f t="shared" si="14"/>
        <v>95.8</v>
      </c>
      <c r="M37" s="19">
        <f>SUM(AVERAGE(M24:M35))</f>
        <v>7.7124999999999995</v>
      </c>
      <c r="N37" s="19">
        <f>SUM(AVERAGE(N24:N35))</f>
        <v>1.6032499999999998</v>
      </c>
      <c r="O37" s="6">
        <f>SUM(AVERAGE(O24:O35))</f>
        <v>1.4271666666666671</v>
      </c>
      <c r="W37" s="6">
        <f>SUM(AVERAGE(W24:W35))</f>
        <v>21.935000000000002</v>
      </c>
      <c r="X37" s="6">
        <f>SUM(AVERAGE(X24:X35))</f>
        <v>23.933333333333334</v>
      </c>
      <c r="Y37" s="6">
        <f>SUM(AVERAGE(Y24:Y35))</f>
        <v>9550.25</v>
      </c>
      <c r="Z37" s="40">
        <f>SUM(AVERAGE(Z24:Z35))</f>
        <v>0.35798535178461671</v>
      </c>
      <c r="AA37" s="19">
        <f>SUM(AVERAGE(AA24:AA35))</f>
        <v>7.6733333333333329</v>
      </c>
      <c r="AB37" s="116">
        <f t="shared" ref="AB37" si="16">C37/$C$2</f>
        <v>1.8520000000000001</v>
      </c>
      <c r="AC37" s="117">
        <f t="shared" ref="AC37" si="17">(C37*D37)/1000</f>
        <v>206.035</v>
      </c>
      <c r="AD37" s="118">
        <f t="shared" si="8"/>
        <v>1.7169583333333334</v>
      </c>
      <c r="AE37" s="119">
        <f t="shared" ref="AE37" si="18">(C37*G37)/1000</f>
        <v>486.22716666666668</v>
      </c>
      <c r="AF37" s="124">
        <f t="shared" ref="AF37" si="19">(AE37)/$G$3</f>
        <v>3.4980371702637889</v>
      </c>
      <c r="AG37" s="142">
        <f>AVERAGE(AG24:AG35)</f>
        <v>6420.2711111111121</v>
      </c>
    </row>
    <row r="38" spans="1:33" ht="13.5" thickTop="1" x14ac:dyDescent="0.2"/>
    <row r="39" spans="1:33" ht="13.5" thickBot="1" x14ac:dyDescent="0.25"/>
    <row r="40" spans="1:33" ht="13.5" thickTop="1" x14ac:dyDescent="0.2">
      <c r="A40" s="11" t="s">
        <v>5</v>
      </c>
      <c r="B40" s="12" t="s">
        <v>6</v>
      </c>
      <c r="C40" s="12" t="s">
        <v>6</v>
      </c>
      <c r="D40" s="12" t="s">
        <v>7</v>
      </c>
      <c r="E40" s="12" t="s">
        <v>8</v>
      </c>
      <c r="F40" s="12" t="s">
        <v>2</v>
      </c>
      <c r="G40" s="12" t="s">
        <v>9</v>
      </c>
      <c r="H40" s="12" t="s">
        <v>10</v>
      </c>
      <c r="I40" s="12" t="s">
        <v>11</v>
      </c>
      <c r="J40" s="12" t="s">
        <v>12</v>
      </c>
      <c r="K40" s="12" t="s">
        <v>13</v>
      </c>
      <c r="L40" s="12" t="s">
        <v>3</v>
      </c>
      <c r="M40" s="12" t="s">
        <v>21</v>
      </c>
      <c r="N40" s="12" t="s">
        <v>14</v>
      </c>
      <c r="O40" s="12" t="s">
        <v>15</v>
      </c>
      <c r="P40" s="12" t="s">
        <v>16</v>
      </c>
      <c r="Q40" s="12" t="s">
        <v>68</v>
      </c>
      <c r="R40" s="12" t="s">
        <v>69</v>
      </c>
      <c r="S40" s="12" t="s">
        <v>70</v>
      </c>
      <c r="T40" s="12" t="s">
        <v>71</v>
      </c>
      <c r="U40" s="12" t="s">
        <v>72</v>
      </c>
      <c r="V40" s="12" t="s">
        <v>73</v>
      </c>
      <c r="W40" s="12" t="s">
        <v>17</v>
      </c>
      <c r="X40" s="13" t="s">
        <v>18</v>
      </c>
      <c r="Y40" s="13" t="s">
        <v>19</v>
      </c>
      <c r="Z40" s="13" t="s">
        <v>20</v>
      </c>
      <c r="AA40" s="13" t="s">
        <v>74</v>
      </c>
      <c r="AB40" s="109" t="s">
        <v>55</v>
      </c>
      <c r="AC40" s="110" t="s">
        <v>56</v>
      </c>
      <c r="AD40" s="111" t="s">
        <v>57</v>
      </c>
      <c r="AE40" s="112" t="s">
        <v>55</v>
      </c>
      <c r="AF40" s="111" t="s">
        <v>55</v>
      </c>
      <c r="AG40" s="109" t="s">
        <v>147</v>
      </c>
    </row>
    <row r="41" spans="1:33" ht="13.5" thickBot="1" x14ac:dyDescent="0.25">
      <c r="A41" s="14" t="s">
        <v>75</v>
      </c>
      <c r="B41" s="15" t="s">
        <v>23</v>
      </c>
      <c r="C41" s="16" t="s">
        <v>24</v>
      </c>
      <c r="D41" s="15" t="s">
        <v>25</v>
      </c>
      <c r="E41" s="15" t="s">
        <v>25</v>
      </c>
      <c r="F41" s="17" t="s">
        <v>26</v>
      </c>
      <c r="G41" s="15" t="s">
        <v>25</v>
      </c>
      <c r="H41" s="15" t="s">
        <v>25</v>
      </c>
      <c r="I41" s="17" t="s">
        <v>26</v>
      </c>
      <c r="J41" s="15" t="s">
        <v>25</v>
      </c>
      <c r="K41" s="15" t="s">
        <v>25</v>
      </c>
      <c r="L41" s="17" t="s">
        <v>26</v>
      </c>
      <c r="M41" s="15"/>
      <c r="N41" s="15"/>
      <c r="O41" s="15"/>
      <c r="P41" s="15"/>
      <c r="Q41" s="15"/>
      <c r="R41" s="15"/>
      <c r="S41" s="17" t="s">
        <v>26</v>
      </c>
      <c r="T41" s="15"/>
      <c r="U41" s="15"/>
      <c r="V41" s="17" t="s">
        <v>26</v>
      </c>
      <c r="W41" s="15" t="s">
        <v>27</v>
      </c>
      <c r="X41" s="17" t="s">
        <v>28</v>
      </c>
      <c r="Y41" s="17" t="s">
        <v>29</v>
      </c>
      <c r="Z41" s="16" t="s">
        <v>30</v>
      </c>
      <c r="AA41" s="17" t="s">
        <v>29</v>
      </c>
      <c r="AB41" s="113" t="s">
        <v>6</v>
      </c>
      <c r="AC41" s="114" t="s">
        <v>59</v>
      </c>
      <c r="AD41" s="85" t="s">
        <v>60</v>
      </c>
      <c r="AE41" s="115" t="s">
        <v>61</v>
      </c>
      <c r="AF41" s="85" t="s">
        <v>62</v>
      </c>
      <c r="AG41" s="127" t="s">
        <v>148</v>
      </c>
    </row>
    <row r="42" spans="1:33" ht="13.5" thickTop="1" x14ac:dyDescent="0.2">
      <c r="A42" s="41" t="s">
        <v>31</v>
      </c>
      <c r="B42" s="35">
        <v>23001</v>
      </c>
      <c r="C42" s="35">
        <v>742</v>
      </c>
      <c r="D42" s="27">
        <v>149</v>
      </c>
      <c r="E42" s="27">
        <v>12</v>
      </c>
      <c r="F42" s="46">
        <v>92</v>
      </c>
      <c r="G42" s="32">
        <v>441</v>
      </c>
      <c r="H42" s="27">
        <v>38</v>
      </c>
      <c r="I42" s="27">
        <v>91</v>
      </c>
      <c r="J42" s="32">
        <v>233</v>
      </c>
      <c r="K42" s="27">
        <v>7</v>
      </c>
      <c r="L42" s="27">
        <v>97</v>
      </c>
      <c r="M42" s="18">
        <v>7.83</v>
      </c>
      <c r="N42" s="18">
        <v>7.78</v>
      </c>
      <c r="O42" s="55">
        <v>1.651</v>
      </c>
      <c r="P42" s="55">
        <v>1.339</v>
      </c>
      <c r="Q42" s="18"/>
      <c r="R42" s="18"/>
      <c r="S42" s="27"/>
      <c r="T42" s="18"/>
      <c r="U42" s="18"/>
      <c r="V42" s="27"/>
      <c r="W42" s="28">
        <v>26.08</v>
      </c>
      <c r="X42" s="29">
        <v>15.6</v>
      </c>
      <c r="Y42" s="24">
        <v>10789</v>
      </c>
      <c r="Z42" s="5">
        <f t="shared" ref="Z42:Z53" si="20">Y42/B42</f>
        <v>0.46906656232337723</v>
      </c>
      <c r="AA42" s="24">
        <v>337</v>
      </c>
      <c r="AB42" s="116">
        <f>C42/$C$2</f>
        <v>1.484</v>
      </c>
      <c r="AC42" s="117">
        <f>(C42*D42)/1000</f>
        <v>110.55800000000001</v>
      </c>
      <c r="AD42" s="118">
        <f>(AC42)/$E$3</f>
        <v>0.92131666666666667</v>
      </c>
      <c r="AE42" s="119">
        <f>(C42*G42)/1000</f>
        <v>327.22199999999998</v>
      </c>
      <c r="AF42" s="118">
        <f>(AE42)/$G$3</f>
        <v>2.3541151079136688</v>
      </c>
      <c r="AG42" s="130">
        <f>(0.8*C42*G42)/60</f>
        <v>4362.96</v>
      </c>
    </row>
    <row r="43" spans="1:33" x14ac:dyDescent="0.2">
      <c r="A43" s="41" t="s">
        <v>32</v>
      </c>
      <c r="B43" s="36">
        <v>12859</v>
      </c>
      <c r="C43" s="38">
        <v>459</v>
      </c>
      <c r="D43" s="22">
        <v>151</v>
      </c>
      <c r="E43" s="22">
        <v>27</v>
      </c>
      <c r="F43" s="42">
        <v>82</v>
      </c>
      <c r="G43" s="33">
        <v>509</v>
      </c>
      <c r="H43" s="22">
        <v>68</v>
      </c>
      <c r="I43" s="22">
        <v>87</v>
      </c>
      <c r="J43" s="33">
        <v>305</v>
      </c>
      <c r="K43" s="22">
        <v>8</v>
      </c>
      <c r="L43" s="22">
        <v>97</v>
      </c>
      <c r="M43" s="18">
        <v>7.88</v>
      </c>
      <c r="N43" s="18">
        <v>7.63</v>
      </c>
      <c r="O43" s="55">
        <v>2.0840000000000001</v>
      </c>
      <c r="P43" s="55">
        <v>1.7789999999999999</v>
      </c>
      <c r="Q43" s="18"/>
      <c r="R43" s="18"/>
      <c r="S43" s="22"/>
      <c r="T43" s="18"/>
      <c r="U43" s="18"/>
      <c r="V43" s="22"/>
      <c r="W43" s="5">
        <v>22.88</v>
      </c>
      <c r="X43" s="21">
        <v>14.6</v>
      </c>
      <c r="Y43" s="25">
        <v>8958</v>
      </c>
      <c r="Z43" s="5">
        <f t="shared" si="20"/>
        <v>0.69663270860875648</v>
      </c>
      <c r="AA43" s="25">
        <v>167</v>
      </c>
      <c r="AB43" s="116">
        <f t="shared" ref="AB43:AB53" si="21">C43/$C$2</f>
        <v>0.91800000000000004</v>
      </c>
      <c r="AC43" s="117">
        <f t="shared" ref="AC43:AC53" si="22">(C43*D43)/1000</f>
        <v>69.308999999999997</v>
      </c>
      <c r="AD43" s="118">
        <f t="shared" ref="AD43:AD55" si="23">(AC43)/$E$3</f>
        <v>0.57757499999999995</v>
      </c>
      <c r="AE43" s="119">
        <f t="shared" ref="AE43:AE53" si="24">(C43*G43)/1000</f>
        <v>233.631</v>
      </c>
      <c r="AF43" s="118">
        <f t="shared" ref="AF43:AF53" si="25">(AE43)/$G$3</f>
        <v>1.6807985611510792</v>
      </c>
      <c r="AG43" s="130">
        <f t="shared" ref="AG43:AG53" si="26">(0.8*C43*G43)/60</f>
        <v>3115.0800000000004</v>
      </c>
    </row>
    <row r="44" spans="1:33" x14ac:dyDescent="0.2">
      <c r="A44" s="41" t="s">
        <v>33</v>
      </c>
      <c r="B44" s="36">
        <v>15760</v>
      </c>
      <c r="C44" s="38">
        <v>508</v>
      </c>
      <c r="D44" s="22">
        <v>179</v>
      </c>
      <c r="E44" s="22">
        <v>27</v>
      </c>
      <c r="F44" s="42">
        <v>85</v>
      </c>
      <c r="G44" s="33">
        <v>526</v>
      </c>
      <c r="H44" s="22">
        <v>109</v>
      </c>
      <c r="I44" s="22">
        <v>79</v>
      </c>
      <c r="J44" s="33">
        <v>300</v>
      </c>
      <c r="K44" s="22">
        <v>11</v>
      </c>
      <c r="L44" s="22">
        <v>96</v>
      </c>
      <c r="M44" s="18">
        <v>7.73</v>
      </c>
      <c r="N44" s="18">
        <v>7.73</v>
      </c>
      <c r="O44" s="55">
        <v>1.9710000000000001</v>
      </c>
      <c r="P44" s="55">
        <v>1.732</v>
      </c>
      <c r="Q44" s="18"/>
      <c r="R44" s="18"/>
      <c r="S44" s="22"/>
      <c r="T44" s="18"/>
      <c r="U44" s="18"/>
      <c r="V44" s="22"/>
      <c r="W44" s="5">
        <v>19.96</v>
      </c>
      <c r="X44" s="21">
        <v>15.6</v>
      </c>
      <c r="Y44" s="25">
        <v>9875</v>
      </c>
      <c r="Z44" s="5">
        <f t="shared" si="20"/>
        <v>0.62658629441624369</v>
      </c>
      <c r="AA44" s="25">
        <v>206</v>
      </c>
      <c r="AB44" s="116">
        <f t="shared" si="21"/>
        <v>1.016</v>
      </c>
      <c r="AC44" s="117">
        <f t="shared" si="22"/>
        <v>90.932000000000002</v>
      </c>
      <c r="AD44" s="118">
        <f t="shared" si="23"/>
        <v>0.7577666666666667</v>
      </c>
      <c r="AE44" s="119">
        <f t="shared" si="24"/>
        <v>267.20800000000003</v>
      </c>
      <c r="AF44" s="118">
        <f t="shared" si="25"/>
        <v>1.9223597122302161</v>
      </c>
      <c r="AG44" s="130">
        <f t="shared" si="26"/>
        <v>3562.7733333333335</v>
      </c>
    </row>
    <row r="45" spans="1:33" x14ac:dyDescent="0.2">
      <c r="A45" s="41" t="s">
        <v>34</v>
      </c>
      <c r="B45" s="36">
        <v>17748</v>
      </c>
      <c r="C45" s="38">
        <v>592</v>
      </c>
      <c r="D45" s="22">
        <v>217</v>
      </c>
      <c r="E45" s="22">
        <v>32</v>
      </c>
      <c r="F45" s="42">
        <v>85</v>
      </c>
      <c r="G45" s="33">
        <v>760</v>
      </c>
      <c r="H45" s="22">
        <v>78</v>
      </c>
      <c r="I45" s="22">
        <v>90</v>
      </c>
      <c r="J45" s="33">
        <v>433</v>
      </c>
      <c r="K45" s="22">
        <v>12</v>
      </c>
      <c r="L45" s="22">
        <v>97</v>
      </c>
      <c r="M45" s="18">
        <v>7.75</v>
      </c>
      <c r="N45" s="18">
        <v>7.75</v>
      </c>
      <c r="O45" s="55">
        <v>2.1760000000000002</v>
      </c>
      <c r="P45" s="55">
        <v>1.4339999999999999</v>
      </c>
      <c r="Q45" s="55">
        <v>64</v>
      </c>
      <c r="R45" s="18">
        <v>4.0999999999999996</v>
      </c>
      <c r="S45" s="22">
        <f>100-((R45*100)/Q45)</f>
        <v>93.59375</v>
      </c>
      <c r="T45" s="55">
        <v>16</v>
      </c>
      <c r="U45" s="18">
        <v>1.3</v>
      </c>
      <c r="V45" s="22">
        <f>100-((U45*100)/T45)</f>
        <v>91.875</v>
      </c>
      <c r="W45" s="5">
        <v>18.760000000000002</v>
      </c>
      <c r="X45" s="21">
        <v>16.600000000000001</v>
      </c>
      <c r="Y45" s="25">
        <v>9848</v>
      </c>
      <c r="Z45" s="5">
        <f t="shared" si="20"/>
        <v>0.55487942303358129</v>
      </c>
      <c r="AA45" s="25">
        <v>242</v>
      </c>
      <c r="AB45" s="116">
        <f t="shared" si="21"/>
        <v>1.1839999999999999</v>
      </c>
      <c r="AC45" s="117">
        <f t="shared" si="22"/>
        <v>128.464</v>
      </c>
      <c r="AD45" s="118">
        <f t="shared" si="23"/>
        <v>1.0705333333333333</v>
      </c>
      <c r="AE45" s="119">
        <f t="shared" si="24"/>
        <v>449.92</v>
      </c>
      <c r="AF45" s="118">
        <f t="shared" si="25"/>
        <v>3.2368345323741008</v>
      </c>
      <c r="AG45" s="130">
        <f t="shared" si="26"/>
        <v>5998.9333333333334</v>
      </c>
    </row>
    <row r="46" spans="1:33" x14ac:dyDescent="0.2">
      <c r="A46" s="41" t="s">
        <v>35</v>
      </c>
      <c r="B46" s="36">
        <v>18368</v>
      </c>
      <c r="C46" s="38">
        <v>593</v>
      </c>
      <c r="D46" s="22">
        <v>179</v>
      </c>
      <c r="E46" s="22">
        <v>18</v>
      </c>
      <c r="F46" s="42">
        <v>90</v>
      </c>
      <c r="G46" s="33">
        <v>506</v>
      </c>
      <c r="H46" s="22">
        <v>43</v>
      </c>
      <c r="I46" s="22">
        <v>92</v>
      </c>
      <c r="J46" s="33">
        <v>338</v>
      </c>
      <c r="K46" s="22">
        <v>7</v>
      </c>
      <c r="L46" s="22">
        <v>98</v>
      </c>
      <c r="M46" s="18">
        <v>7.5</v>
      </c>
      <c r="N46" s="18">
        <v>7.58</v>
      </c>
      <c r="O46" s="55">
        <v>1.772</v>
      </c>
      <c r="P46" s="55">
        <v>1.7110000000000001</v>
      </c>
      <c r="Q46" s="55">
        <v>55</v>
      </c>
      <c r="R46" s="18">
        <v>11</v>
      </c>
      <c r="S46" s="22">
        <f>100-((R46*100)/Q46)</f>
        <v>80</v>
      </c>
      <c r="T46" s="55">
        <v>17</v>
      </c>
      <c r="U46" s="18">
        <v>0.9</v>
      </c>
      <c r="V46" s="22">
        <f>100-((U46*100)/T46)</f>
        <v>94.705882352941174</v>
      </c>
      <c r="W46" s="5">
        <v>23.04</v>
      </c>
      <c r="X46" s="21">
        <v>16.3</v>
      </c>
      <c r="Y46" s="25">
        <v>8881</v>
      </c>
      <c r="Z46" s="5">
        <f t="shared" si="20"/>
        <v>0.48350391986062718</v>
      </c>
      <c r="AA46" s="25">
        <v>307</v>
      </c>
      <c r="AB46" s="116">
        <f t="shared" si="21"/>
        <v>1.1859999999999999</v>
      </c>
      <c r="AC46" s="117">
        <f t="shared" si="22"/>
        <v>106.14700000000001</v>
      </c>
      <c r="AD46" s="118">
        <f t="shared" si="23"/>
        <v>0.88455833333333334</v>
      </c>
      <c r="AE46" s="119">
        <f t="shared" si="24"/>
        <v>300.05799999999999</v>
      </c>
      <c r="AF46" s="118">
        <f t="shared" si="25"/>
        <v>2.1586906474820142</v>
      </c>
      <c r="AG46" s="130">
        <f t="shared" si="26"/>
        <v>4000.7733333333335</v>
      </c>
    </row>
    <row r="47" spans="1:33" x14ac:dyDescent="0.2">
      <c r="A47" s="41" t="s">
        <v>36</v>
      </c>
      <c r="B47" s="36">
        <v>19629</v>
      </c>
      <c r="C47" s="38">
        <v>654</v>
      </c>
      <c r="D47" s="22">
        <v>254</v>
      </c>
      <c r="E47" s="22">
        <v>7</v>
      </c>
      <c r="F47" s="42">
        <v>97</v>
      </c>
      <c r="G47" s="33">
        <v>583</v>
      </c>
      <c r="H47" s="22">
        <v>26</v>
      </c>
      <c r="I47" s="43" t="s">
        <v>45</v>
      </c>
      <c r="J47" s="33">
        <v>350</v>
      </c>
      <c r="K47" s="22">
        <v>6</v>
      </c>
      <c r="L47" s="43" t="s">
        <v>65</v>
      </c>
      <c r="M47" s="18">
        <v>7.5</v>
      </c>
      <c r="N47" s="18">
        <v>7.6</v>
      </c>
      <c r="O47" s="55">
        <v>2.4300000000000002</v>
      </c>
      <c r="P47" s="55">
        <v>1.659</v>
      </c>
      <c r="Q47" s="55">
        <v>52</v>
      </c>
      <c r="R47" s="18">
        <v>8.4</v>
      </c>
      <c r="S47" s="22">
        <f>100-((R47*100)/Q47)</f>
        <v>83.84615384615384</v>
      </c>
      <c r="T47" s="55">
        <v>15</v>
      </c>
      <c r="U47" s="18">
        <v>0.9</v>
      </c>
      <c r="V47" s="22">
        <f>100-((U47*100)/T47)</f>
        <v>94</v>
      </c>
      <c r="W47" s="5">
        <v>23.99</v>
      </c>
      <c r="X47" s="21">
        <v>18.2</v>
      </c>
      <c r="Y47" s="25">
        <v>8885</v>
      </c>
      <c r="Z47" s="5">
        <f t="shared" si="20"/>
        <v>0.45264659432472365</v>
      </c>
      <c r="AA47" s="25">
        <v>336</v>
      </c>
      <c r="AB47" s="116">
        <f t="shared" si="21"/>
        <v>1.3080000000000001</v>
      </c>
      <c r="AC47" s="117">
        <f t="shared" si="22"/>
        <v>166.11600000000001</v>
      </c>
      <c r="AD47" s="118">
        <f t="shared" si="23"/>
        <v>1.3843000000000001</v>
      </c>
      <c r="AE47" s="119">
        <f t="shared" si="24"/>
        <v>381.28199999999998</v>
      </c>
      <c r="AF47" s="118">
        <f t="shared" si="25"/>
        <v>2.7430359712230215</v>
      </c>
      <c r="AG47" s="130">
        <f t="shared" si="26"/>
        <v>5083.76</v>
      </c>
    </row>
    <row r="48" spans="1:33" x14ac:dyDescent="0.2">
      <c r="A48" s="41" t="s">
        <v>37</v>
      </c>
      <c r="B48" s="36">
        <v>23311</v>
      </c>
      <c r="C48" s="38">
        <v>752</v>
      </c>
      <c r="D48" s="22">
        <v>150</v>
      </c>
      <c r="E48" s="22">
        <v>7</v>
      </c>
      <c r="F48" s="42">
        <v>96</v>
      </c>
      <c r="G48" s="33">
        <v>398</v>
      </c>
      <c r="H48" s="22">
        <v>34</v>
      </c>
      <c r="I48" s="43" t="s">
        <v>52</v>
      </c>
      <c r="J48" s="33">
        <v>288</v>
      </c>
      <c r="K48" s="22">
        <v>5</v>
      </c>
      <c r="L48" s="43" t="s">
        <v>65</v>
      </c>
      <c r="M48" s="18">
        <v>7.5</v>
      </c>
      <c r="N48" s="18">
        <v>7.6</v>
      </c>
      <c r="O48" s="55">
        <v>2.2789999999999999</v>
      </c>
      <c r="P48" s="55">
        <v>1.768</v>
      </c>
      <c r="Q48" s="55">
        <v>56</v>
      </c>
      <c r="R48" s="18">
        <v>9.9</v>
      </c>
      <c r="S48" s="22">
        <f t="shared" ref="S48:S53" si="27">100-((R48*100)/Q48)</f>
        <v>82.321428571428569</v>
      </c>
      <c r="T48" s="18">
        <v>7</v>
      </c>
      <c r="U48" s="18">
        <v>5.0999999999999996</v>
      </c>
      <c r="V48" s="22">
        <f t="shared" ref="V48:V53" si="28">100-((U48*100)/T48)</f>
        <v>27.142857142857153</v>
      </c>
      <c r="W48" s="5">
        <v>18.22</v>
      </c>
      <c r="X48" s="21">
        <v>22</v>
      </c>
      <c r="Y48" s="25">
        <v>10420</v>
      </c>
      <c r="Z48" s="5">
        <f t="shared" si="20"/>
        <v>0.4469992707305564</v>
      </c>
      <c r="AA48" s="25">
        <v>376</v>
      </c>
      <c r="AB48" s="116">
        <f t="shared" si="21"/>
        <v>1.504</v>
      </c>
      <c r="AC48" s="117">
        <f t="shared" si="22"/>
        <v>112.8</v>
      </c>
      <c r="AD48" s="118">
        <f t="shared" si="23"/>
        <v>0.94</v>
      </c>
      <c r="AE48" s="119">
        <f t="shared" si="24"/>
        <v>299.29599999999999</v>
      </c>
      <c r="AF48" s="118">
        <f t="shared" si="25"/>
        <v>2.1532086330935249</v>
      </c>
      <c r="AG48" s="130">
        <f t="shared" si="26"/>
        <v>3990.6133333333337</v>
      </c>
    </row>
    <row r="49" spans="1:33" x14ac:dyDescent="0.2">
      <c r="A49" s="41" t="s">
        <v>40</v>
      </c>
      <c r="B49" s="36">
        <v>21750</v>
      </c>
      <c r="C49" s="38">
        <v>702</v>
      </c>
      <c r="D49" s="22">
        <v>297</v>
      </c>
      <c r="E49" s="22">
        <v>9</v>
      </c>
      <c r="F49" s="42">
        <v>97</v>
      </c>
      <c r="G49" s="33">
        <v>603</v>
      </c>
      <c r="H49" s="22">
        <v>25</v>
      </c>
      <c r="I49" s="43" t="s">
        <v>45</v>
      </c>
      <c r="J49" s="33">
        <v>350</v>
      </c>
      <c r="K49" s="22">
        <v>10</v>
      </c>
      <c r="L49" s="43" t="s">
        <v>48</v>
      </c>
      <c r="M49" s="18">
        <v>7.5</v>
      </c>
      <c r="N49" s="18">
        <v>7.6</v>
      </c>
      <c r="O49" s="55">
        <v>2.4940000000000002</v>
      </c>
      <c r="P49" s="55">
        <v>1.508</v>
      </c>
      <c r="Q49" s="55">
        <v>55</v>
      </c>
      <c r="R49" s="18">
        <v>5.7</v>
      </c>
      <c r="S49" s="22">
        <f t="shared" si="27"/>
        <v>89.63636363636364</v>
      </c>
      <c r="T49" s="18">
        <v>13</v>
      </c>
      <c r="U49" s="18">
        <v>2.9</v>
      </c>
      <c r="V49" s="22">
        <f t="shared" si="28"/>
        <v>77.692307692307693</v>
      </c>
      <c r="W49" s="5">
        <v>11.58</v>
      </c>
      <c r="X49" s="21">
        <v>18.3</v>
      </c>
      <c r="Y49" s="25">
        <v>9980</v>
      </c>
      <c r="Z49" s="5">
        <f t="shared" si="20"/>
        <v>0.45885057471264368</v>
      </c>
      <c r="AA49" s="25">
        <v>310</v>
      </c>
      <c r="AB49" s="116">
        <f t="shared" si="21"/>
        <v>1.4039999999999999</v>
      </c>
      <c r="AC49" s="117">
        <f t="shared" si="22"/>
        <v>208.494</v>
      </c>
      <c r="AD49" s="118">
        <f t="shared" si="23"/>
        <v>1.7374499999999999</v>
      </c>
      <c r="AE49" s="119">
        <f t="shared" si="24"/>
        <v>423.30599999999998</v>
      </c>
      <c r="AF49" s="118">
        <f t="shared" si="25"/>
        <v>3.0453669064748201</v>
      </c>
      <c r="AG49" s="130">
        <f t="shared" si="26"/>
        <v>5644.08</v>
      </c>
    </row>
    <row r="50" spans="1:33" x14ac:dyDescent="0.2">
      <c r="A50" s="41" t="s">
        <v>43</v>
      </c>
      <c r="B50" s="36">
        <v>17489</v>
      </c>
      <c r="C50" s="38">
        <v>583</v>
      </c>
      <c r="D50" s="22">
        <v>146</v>
      </c>
      <c r="E50" s="22">
        <v>14</v>
      </c>
      <c r="F50" s="42">
        <v>91</v>
      </c>
      <c r="G50" s="33">
        <v>438</v>
      </c>
      <c r="H50" s="22">
        <v>36</v>
      </c>
      <c r="I50" s="43" t="s">
        <v>50</v>
      </c>
      <c r="J50" s="33">
        <v>240</v>
      </c>
      <c r="K50" s="22">
        <v>10</v>
      </c>
      <c r="L50" s="43" t="s">
        <v>45</v>
      </c>
      <c r="M50" s="18">
        <v>7.5</v>
      </c>
      <c r="N50" s="18">
        <v>7.5</v>
      </c>
      <c r="O50" s="55">
        <v>2.2930000000000001</v>
      </c>
      <c r="P50" s="55">
        <v>1.6890000000000001</v>
      </c>
      <c r="Q50" s="55">
        <v>67</v>
      </c>
      <c r="R50" s="18">
        <v>12.2</v>
      </c>
      <c r="S50" s="22">
        <f t="shared" si="27"/>
        <v>81.791044776119406</v>
      </c>
      <c r="T50" s="18">
        <v>11</v>
      </c>
      <c r="U50" s="18">
        <v>2</v>
      </c>
      <c r="V50" s="22">
        <f t="shared" si="28"/>
        <v>81.818181818181813</v>
      </c>
      <c r="W50" s="5">
        <v>19.38</v>
      </c>
      <c r="X50" s="23">
        <v>21.5</v>
      </c>
      <c r="Y50" s="25">
        <v>7267</v>
      </c>
      <c r="Z50" s="5">
        <f t="shared" si="20"/>
        <v>0.41551832580479159</v>
      </c>
      <c r="AA50" s="25">
        <v>283</v>
      </c>
      <c r="AB50" s="116">
        <f t="shared" si="21"/>
        <v>1.1659999999999999</v>
      </c>
      <c r="AC50" s="117">
        <f t="shared" si="22"/>
        <v>85.117999999999995</v>
      </c>
      <c r="AD50" s="118">
        <f t="shared" si="23"/>
        <v>0.7093166666666666</v>
      </c>
      <c r="AE50" s="119">
        <f t="shared" si="24"/>
        <v>255.35400000000001</v>
      </c>
      <c r="AF50" s="118">
        <f t="shared" si="25"/>
        <v>1.8370791366906476</v>
      </c>
      <c r="AG50" s="130">
        <f t="shared" si="26"/>
        <v>3404.7200000000003</v>
      </c>
    </row>
    <row r="51" spans="1:33" x14ac:dyDescent="0.2">
      <c r="A51" s="41" t="s">
        <v>46</v>
      </c>
      <c r="B51" s="36">
        <v>16294</v>
      </c>
      <c r="C51" s="38">
        <v>526</v>
      </c>
      <c r="D51" s="22">
        <v>80</v>
      </c>
      <c r="E51" s="22">
        <v>3</v>
      </c>
      <c r="F51" s="42">
        <v>96</v>
      </c>
      <c r="G51" s="33">
        <v>299</v>
      </c>
      <c r="H51" s="22">
        <v>35</v>
      </c>
      <c r="I51" s="43" t="s">
        <v>38</v>
      </c>
      <c r="J51" s="33">
        <v>154</v>
      </c>
      <c r="K51" s="22">
        <v>4</v>
      </c>
      <c r="L51" s="43" t="s">
        <v>65</v>
      </c>
      <c r="M51" s="18">
        <v>7.3</v>
      </c>
      <c r="N51" s="18">
        <v>7.3</v>
      </c>
      <c r="O51" s="55">
        <v>2.1139999999999999</v>
      </c>
      <c r="P51" s="55">
        <v>1.768</v>
      </c>
      <c r="Q51" s="55">
        <v>36</v>
      </c>
      <c r="R51" s="18">
        <v>4.7</v>
      </c>
      <c r="S51" s="22">
        <f t="shared" si="27"/>
        <v>86.944444444444443</v>
      </c>
      <c r="T51" s="18">
        <v>5</v>
      </c>
      <c r="U51" s="18">
        <v>1.9</v>
      </c>
      <c r="V51" s="22">
        <f t="shared" si="28"/>
        <v>62</v>
      </c>
      <c r="W51" s="5">
        <v>7.4</v>
      </c>
      <c r="X51" s="23">
        <v>23.3</v>
      </c>
      <c r="Y51" s="25">
        <v>6798</v>
      </c>
      <c r="Z51" s="5">
        <f t="shared" si="20"/>
        <v>0.41720878851110837</v>
      </c>
      <c r="AA51" s="25">
        <v>421</v>
      </c>
      <c r="AB51" s="116">
        <f t="shared" si="21"/>
        <v>1.052</v>
      </c>
      <c r="AC51" s="117">
        <f t="shared" si="22"/>
        <v>42.08</v>
      </c>
      <c r="AD51" s="118">
        <f t="shared" si="23"/>
        <v>0.35066666666666663</v>
      </c>
      <c r="AE51" s="119">
        <f t="shared" si="24"/>
        <v>157.274</v>
      </c>
      <c r="AF51" s="118">
        <f t="shared" si="25"/>
        <v>1.1314676258992806</v>
      </c>
      <c r="AG51" s="130">
        <f t="shared" si="26"/>
        <v>2096.9866666666667</v>
      </c>
    </row>
    <row r="52" spans="1:33" x14ac:dyDescent="0.2">
      <c r="A52" s="41" t="s">
        <v>49</v>
      </c>
      <c r="B52" s="36">
        <v>17470</v>
      </c>
      <c r="C52" s="38">
        <v>582</v>
      </c>
      <c r="D52" s="22">
        <v>233</v>
      </c>
      <c r="E52" s="22">
        <v>8</v>
      </c>
      <c r="F52" s="42">
        <v>96</v>
      </c>
      <c r="G52" s="33">
        <v>511</v>
      </c>
      <c r="H52" s="22">
        <v>26</v>
      </c>
      <c r="I52" s="43" t="s">
        <v>42</v>
      </c>
      <c r="J52" s="33">
        <v>241</v>
      </c>
      <c r="K52" s="22">
        <v>6</v>
      </c>
      <c r="L52" s="43" t="s">
        <v>65</v>
      </c>
      <c r="M52" s="18">
        <v>7.3</v>
      </c>
      <c r="N52" s="18">
        <v>7.2</v>
      </c>
      <c r="O52" s="55">
        <v>2.0299999999999998</v>
      </c>
      <c r="P52" s="55">
        <v>1.825</v>
      </c>
      <c r="Q52" s="55">
        <v>38</v>
      </c>
      <c r="R52" s="18">
        <v>4.7</v>
      </c>
      <c r="S52" s="22">
        <f t="shared" si="27"/>
        <v>87.631578947368425</v>
      </c>
      <c r="T52" s="18">
        <v>5</v>
      </c>
      <c r="U52" s="18">
        <v>3.2</v>
      </c>
      <c r="V52" s="22">
        <f t="shared" si="28"/>
        <v>36</v>
      </c>
      <c r="W52" s="5">
        <v>23.44</v>
      </c>
      <c r="X52" s="23">
        <v>20</v>
      </c>
      <c r="Y52" s="25">
        <v>9278</v>
      </c>
      <c r="Z52" s="5">
        <f t="shared" si="20"/>
        <v>0.53108185460789925</v>
      </c>
      <c r="AA52" s="25">
        <v>250</v>
      </c>
      <c r="AB52" s="116">
        <f t="shared" si="21"/>
        <v>1.1639999999999999</v>
      </c>
      <c r="AC52" s="117">
        <f t="shared" si="22"/>
        <v>135.60599999999999</v>
      </c>
      <c r="AD52" s="118">
        <f t="shared" si="23"/>
        <v>1.13005</v>
      </c>
      <c r="AE52" s="119">
        <f t="shared" si="24"/>
        <v>297.40199999999999</v>
      </c>
      <c r="AF52" s="118">
        <f t="shared" si="25"/>
        <v>2.1395827338129494</v>
      </c>
      <c r="AG52" s="130">
        <f t="shared" si="26"/>
        <v>3965.36</v>
      </c>
    </row>
    <row r="53" spans="1:33" ht="13.5" thickBot="1" x14ac:dyDescent="0.25">
      <c r="A53" s="41" t="s">
        <v>51</v>
      </c>
      <c r="B53" s="37">
        <v>17710</v>
      </c>
      <c r="C53" s="39">
        <v>571</v>
      </c>
      <c r="D53" s="30">
        <v>259</v>
      </c>
      <c r="E53" s="30">
        <v>6</v>
      </c>
      <c r="F53" s="44">
        <v>98</v>
      </c>
      <c r="G53" s="34">
        <v>442</v>
      </c>
      <c r="H53" s="30">
        <v>34</v>
      </c>
      <c r="I53" s="45" t="s">
        <v>50</v>
      </c>
      <c r="J53" s="34">
        <v>318</v>
      </c>
      <c r="K53" s="30">
        <v>7</v>
      </c>
      <c r="L53" s="45" t="s">
        <v>65</v>
      </c>
      <c r="M53" s="18"/>
      <c r="N53" s="18"/>
      <c r="O53" s="55">
        <v>1.613</v>
      </c>
      <c r="P53" s="55">
        <v>1.355</v>
      </c>
      <c r="Q53" s="55">
        <v>51</v>
      </c>
      <c r="R53" s="18">
        <v>9</v>
      </c>
      <c r="S53" s="22">
        <f t="shared" si="27"/>
        <v>82.35294117647058</v>
      </c>
      <c r="T53" s="18">
        <v>22</v>
      </c>
      <c r="U53" s="18">
        <v>2</v>
      </c>
      <c r="V53" s="22">
        <f t="shared" si="28"/>
        <v>90.909090909090907</v>
      </c>
      <c r="W53" s="53">
        <v>24.78</v>
      </c>
      <c r="X53" s="31">
        <v>16.8</v>
      </c>
      <c r="Y53" s="26">
        <v>10062</v>
      </c>
      <c r="Z53" s="5">
        <f t="shared" si="20"/>
        <v>0.56815358554488993</v>
      </c>
      <c r="AA53" s="26">
        <v>234</v>
      </c>
      <c r="AB53" s="116">
        <f t="shared" si="21"/>
        <v>1.1419999999999999</v>
      </c>
      <c r="AC53" s="117">
        <f t="shared" si="22"/>
        <v>147.88900000000001</v>
      </c>
      <c r="AD53" s="118">
        <f t="shared" si="23"/>
        <v>1.2324083333333333</v>
      </c>
      <c r="AE53" s="119">
        <f t="shared" si="24"/>
        <v>252.38200000000001</v>
      </c>
      <c r="AF53" s="118">
        <f t="shared" si="25"/>
        <v>1.8156978417266187</v>
      </c>
      <c r="AG53" s="130">
        <f t="shared" si="26"/>
        <v>3365.0933333333332</v>
      </c>
    </row>
    <row r="54" spans="1:33" ht="13.5" thickTop="1" x14ac:dyDescent="0.2">
      <c r="A54" s="48" t="s">
        <v>76</v>
      </c>
      <c r="B54" s="49">
        <f t="shared" ref="B54:L54" si="29">SUM(B42:B53)</f>
        <v>221389</v>
      </c>
      <c r="C54" s="49">
        <f t="shared" si="29"/>
        <v>7264</v>
      </c>
      <c r="D54" s="49">
        <f t="shared" si="29"/>
        <v>2294</v>
      </c>
      <c r="E54" s="49">
        <f>SUM(E42:E53)</f>
        <v>170</v>
      </c>
      <c r="F54" s="50">
        <f>SUM(F42:F53)</f>
        <v>1105</v>
      </c>
      <c r="G54" s="49">
        <f t="shared" si="29"/>
        <v>6016</v>
      </c>
      <c r="H54" s="49">
        <f>SUM(H42:H53)</f>
        <v>552</v>
      </c>
      <c r="I54" s="50">
        <f t="shared" ref="I54" si="30">SUM(I42:I53)</f>
        <v>439</v>
      </c>
      <c r="J54" s="49">
        <f>SUM(J42:J53)</f>
        <v>3550</v>
      </c>
      <c r="K54" s="49">
        <f t="shared" si="29"/>
        <v>93</v>
      </c>
      <c r="L54" s="50">
        <f t="shared" si="29"/>
        <v>485</v>
      </c>
      <c r="M54" s="52"/>
      <c r="N54" s="52"/>
      <c r="O54" s="50"/>
      <c r="P54" s="50"/>
      <c r="Q54" s="52"/>
      <c r="R54" s="52"/>
      <c r="S54" s="50">
        <f>SUM(S42:S53)</f>
        <v>768.1177053983489</v>
      </c>
      <c r="T54" s="52"/>
      <c r="U54" s="52"/>
      <c r="V54" s="50">
        <f t="shared" ref="V54:AA54" si="31">SUM(V42:V53)</f>
        <v>656.1433199153787</v>
      </c>
      <c r="W54" s="49">
        <f t="shared" si="31"/>
        <v>239.51000000000002</v>
      </c>
      <c r="X54" s="50">
        <f t="shared" si="31"/>
        <v>218.80000000000004</v>
      </c>
      <c r="Y54" s="49">
        <f t="shared" si="31"/>
        <v>111041</v>
      </c>
      <c r="Z54" s="51">
        <f t="shared" si="31"/>
        <v>6.1211279024791994</v>
      </c>
      <c r="AA54" s="49">
        <f t="shared" si="31"/>
        <v>3469</v>
      </c>
      <c r="AB54" s="120"/>
      <c r="AC54" s="121"/>
      <c r="AD54" s="122"/>
      <c r="AE54" s="123"/>
      <c r="AF54" s="122"/>
      <c r="AG54" s="138"/>
    </row>
    <row r="55" spans="1:33" ht="13.5" thickBot="1" x14ac:dyDescent="0.25">
      <c r="A55" s="47" t="s">
        <v>77</v>
      </c>
      <c r="B55" s="6">
        <f>SUM(AVERAGE(B42:B53))</f>
        <v>18449.083333333332</v>
      </c>
      <c r="C55" s="6">
        <f t="shared" ref="C55:L55" si="32">SUM(AVERAGE(C42:C53))</f>
        <v>605.33333333333337</v>
      </c>
      <c r="D55" s="6">
        <f t="shared" si="32"/>
        <v>191.16666666666666</v>
      </c>
      <c r="E55" s="6">
        <f>SUM(AVERAGE(E42:E53))</f>
        <v>14.166666666666666</v>
      </c>
      <c r="F55" s="6">
        <f>SUM(AVERAGE(F42:F53))</f>
        <v>92.083333333333329</v>
      </c>
      <c r="G55" s="6">
        <f t="shared" si="32"/>
        <v>501.33333333333331</v>
      </c>
      <c r="H55" s="6">
        <f>SUM(AVERAGE(H42:H53))</f>
        <v>46</v>
      </c>
      <c r="I55" s="6">
        <f t="shared" ref="I55" si="33">SUM(AVERAGE(I42:I53))</f>
        <v>87.8</v>
      </c>
      <c r="J55" s="6">
        <f>SUM(AVERAGE(J42:J53))</f>
        <v>295.83333333333331</v>
      </c>
      <c r="K55" s="6">
        <f t="shared" si="32"/>
        <v>7.75</v>
      </c>
      <c r="L55" s="6">
        <f t="shared" si="32"/>
        <v>97</v>
      </c>
      <c r="M55" s="19">
        <f t="shared" ref="M55:V55" si="34">SUM(AVERAGE(M42:M53))</f>
        <v>7.5718181818181813</v>
      </c>
      <c r="N55" s="19">
        <f t="shared" si="34"/>
        <v>7.5700000000000012</v>
      </c>
      <c r="O55" s="6">
        <f t="shared" si="34"/>
        <v>2.0755833333333333</v>
      </c>
      <c r="P55" s="6">
        <f t="shared" si="34"/>
        <v>1.6305833333333333</v>
      </c>
      <c r="Q55" s="19">
        <f t="shared" si="34"/>
        <v>52.666666666666664</v>
      </c>
      <c r="R55" s="19">
        <f t="shared" si="34"/>
        <v>7.7444444444444445</v>
      </c>
      <c r="S55" s="6">
        <f t="shared" si="34"/>
        <v>85.346411710927654</v>
      </c>
      <c r="T55" s="19">
        <f t="shared" si="34"/>
        <v>12.333333333333334</v>
      </c>
      <c r="U55" s="19">
        <f t="shared" si="34"/>
        <v>2.2444444444444445</v>
      </c>
      <c r="V55" s="6">
        <f t="shared" si="34"/>
        <v>72.904813323930966</v>
      </c>
      <c r="W55" s="6">
        <f>SUM(AVERAGE(W42:W53))</f>
        <v>19.959166666666668</v>
      </c>
      <c r="X55" s="6">
        <f>SUM(AVERAGE(X42:X53))</f>
        <v>18.233333333333338</v>
      </c>
      <c r="Y55" s="6">
        <f>SUM(AVERAGE(Y42:Y53))</f>
        <v>9253.4166666666661</v>
      </c>
      <c r="Z55" s="40">
        <f>SUM(AVERAGE(Z42:Z53))</f>
        <v>0.51009399187326665</v>
      </c>
      <c r="AA55" s="6">
        <f>SUM(AVERAGE(AA42:AA53))</f>
        <v>289.08333333333331</v>
      </c>
      <c r="AB55" s="116">
        <f t="shared" ref="AB55" si="35">C55/$C$2</f>
        <v>1.2106666666666668</v>
      </c>
      <c r="AC55" s="117">
        <f t="shared" ref="AC55" si="36">(C55*D55)/1000</f>
        <v>115.71955555555556</v>
      </c>
      <c r="AD55" s="118">
        <f t="shared" si="23"/>
        <v>0.96432962962962965</v>
      </c>
      <c r="AE55" s="119">
        <f t="shared" ref="AE55" si="37">(C55*G55)/1000</f>
        <v>303.4737777777778</v>
      </c>
      <c r="AF55" s="124">
        <f t="shared" ref="AF55" si="38">(AE55)/$G$3</f>
        <v>2.1832645883293367</v>
      </c>
      <c r="AG55" s="142">
        <f>AVERAGE(AG42:AG53)</f>
        <v>4049.2611111111114</v>
      </c>
    </row>
    <row r="56" spans="1:33" ht="13.5" thickTop="1" x14ac:dyDescent="0.2"/>
    <row r="57" spans="1:33" ht="13.5" thickBot="1" x14ac:dyDescent="0.25"/>
    <row r="58" spans="1:33" ht="13.5" thickTop="1" x14ac:dyDescent="0.2">
      <c r="A58" s="11" t="s">
        <v>5</v>
      </c>
      <c r="B58" s="12" t="s">
        <v>6</v>
      </c>
      <c r="C58" s="12" t="s">
        <v>6</v>
      </c>
      <c r="D58" s="12" t="s">
        <v>7</v>
      </c>
      <c r="E58" s="12" t="s">
        <v>8</v>
      </c>
      <c r="F58" s="12" t="s">
        <v>2</v>
      </c>
      <c r="G58" s="12" t="s">
        <v>9</v>
      </c>
      <c r="H58" s="12" t="s">
        <v>10</v>
      </c>
      <c r="I58" s="12" t="s">
        <v>11</v>
      </c>
      <c r="J58" s="12" t="s">
        <v>12</v>
      </c>
      <c r="K58" s="12" t="s">
        <v>13</v>
      </c>
      <c r="L58" s="12" t="s">
        <v>3</v>
      </c>
      <c r="M58" s="12" t="s">
        <v>21</v>
      </c>
      <c r="N58" s="12" t="s">
        <v>14</v>
      </c>
      <c r="O58" s="12" t="s">
        <v>15</v>
      </c>
      <c r="P58" s="12" t="s">
        <v>16</v>
      </c>
      <c r="Q58" s="12" t="s">
        <v>68</v>
      </c>
      <c r="R58" s="12" t="s">
        <v>69</v>
      </c>
      <c r="S58" s="12" t="s">
        <v>70</v>
      </c>
      <c r="T58" s="12" t="s">
        <v>71</v>
      </c>
      <c r="U58" s="12" t="s">
        <v>72</v>
      </c>
      <c r="V58" s="12" t="s">
        <v>73</v>
      </c>
      <c r="W58" s="12" t="s">
        <v>17</v>
      </c>
      <c r="X58" s="13" t="s">
        <v>18</v>
      </c>
      <c r="Y58" s="13" t="s">
        <v>19</v>
      </c>
      <c r="Z58" s="13" t="s">
        <v>20</v>
      </c>
      <c r="AA58" s="13" t="s">
        <v>74</v>
      </c>
      <c r="AB58" s="109" t="s">
        <v>55</v>
      </c>
      <c r="AC58" s="110" t="s">
        <v>56</v>
      </c>
      <c r="AD58" s="111" t="s">
        <v>57</v>
      </c>
      <c r="AE58" s="112" t="s">
        <v>55</v>
      </c>
      <c r="AF58" s="111" t="s">
        <v>55</v>
      </c>
      <c r="AG58" s="109" t="s">
        <v>147</v>
      </c>
    </row>
    <row r="59" spans="1:33" ht="13.5" thickBot="1" x14ac:dyDescent="0.25">
      <c r="A59" s="14" t="s">
        <v>78</v>
      </c>
      <c r="B59" s="15" t="s">
        <v>23</v>
      </c>
      <c r="C59" s="16" t="s">
        <v>24</v>
      </c>
      <c r="D59" s="15" t="s">
        <v>25</v>
      </c>
      <c r="E59" s="15" t="s">
        <v>25</v>
      </c>
      <c r="F59" s="17" t="s">
        <v>26</v>
      </c>
      <c r="G59" s="15" t="s">
        <v>25</v>
      </c>
      <c r="H59" s="15" t="s">
        <v>25</v>
      </c>
      <c r="I59" s="17" t="s">
        <v>26</v>
      </c>
      <c r="J59" s="15" t="s">
        <v>25</v>
      </c>
      <c r="K59" s="15" t="s">
        <v>25</v>
      </c>
      <c r="L59" s="17" t="s">
        <v>26</v>
      </c>
      <c r="M59" s="15"/>
      <c r="N59" s="15"/>
      <c r="O59" s="15"/>
      <c r="P59" s="15"/>
      <c r="Q59" s="15"/>
      <c r="R59" s="15"/>
      <c r="S59" s="17" t="s">
        <v>26</v>
      </c>
      <c r="T59" s="15"/>
      <c r="U59" s="15"/>
      <c r="V59" s="17" t="s">
        <v>26</v>
      </c>
      <c r="W59" s="15" t="s">
        <v>27</v>
      </c>
      <c r="X59" s="17" t="s">
        <v>28</v>
      </c>
      <c r="Y59" s="17" t="s">
        <v>29</v>
      </c>
      <c r="Z59" s="16" t="s">
        <v>30</v>
      </c>
      <c r="AA59" s="17" t="s">
        <v>29</v>
      </c>
      <c r="AB59" s="113" t="s">
        <v>6</v>
      </c>
      <c r="AC59" s="114" t="s">
        <v>59</v>
      </c>
      <c r="AD59" s="85" t="s">
        <v>60</v>
      </c>
      <c r="AE59" s="115" t="s">
        <v>61</v>
      </c>
      <c r="AF59" s="85" t="s">
        <v>62</v>
      </c>
      <c r="AG59" s="127" t="s">
        <v>148</v>
      </c>
    </row>
    <row r="60" spans="1:33" ht="13.5" thickTop="1" x14ac:dyDescent="0.2">
      <c r="A60" s="41" t="s">
        <v>31</v>
      </c>
      <c r="B60" s="35">
        <v>16801</v>
      </c>
      <c r="C60" s="35">
        <v>542</v>
      </c>
      <c r="D60" s="27">
        <v>149</v>
      </c>
      <c r="E60" s="27">
        <v>11</v>
      </c>
      <c r="F60" s="46">
        <v>93</v>
      </c>
      <c r="G60" s="32">
        <v>543</v>
      </c>
      <c r="H60" s="27">
        <v>45</v>
      </c>
      <c r="I60" s="27">
        <v>92</v>
      </c>
      <c r="J60" s="32">
        <v>360</v>
      </c>
      <c r="K60" s="27">
        <v>6</v>
      </c>
      <c r="L60" s="27">
        <v>98</v>
      </c>
      <c r="M60" s="18"/>
      <c r="N60" s="18"/>
      <c r="O60" s="20">
        <v>2.0289999999999999</v>
      </c>
      <c r="P60" s="20">
        <v>1.663</v>
      </c>
      <c r="Q60" s="18">
        <v>62</v>
      </c>
      <c r="R60" s="18">
        <v>21</v>
      </c>
      <c r="S60" s="22">
        <f t="shared" ref="S60:S65" si="39">100-((R60*100)/Q60)</f>
        <v>66.129032258064512</v>
      </c>
      <c r="T60" s="18">
        <v>10</v>
      </c>
      <c r="U60" s="18">
        <v>1.6</v>
      </c>
      <c r="V60" s="22">
        <f t="shared" ref="V60:V66" si="40">100-((U60*100)/T60)</f>
        <v>84</v>
      </c>
      <c r="W60" s="28">
        <v>21.04</v>
      </c>
      <c r="X60" s="29">
        <v>19</v>
      </c>
      <c r="Y60" s="24">
        <v>9387</v>
      </c>
      <c r="Z60" s="5">
        <f t="shared" ref="Z60:Z71" si="41">Y60/B60</f>
        <v>0.55871674305100882</v>
      </c>
      <c r="AA60" s="24">
        <v>248</v>
      </c>
      <c r="AB60" s="116">
        <f>C60/$C$2</f>
        <v>1.0840000000000001</v>
      </c>
      <c r="AC60" s="117">
        <f>(C60*D60)/1000</f>
        <v>80.757999999999996</v>
      </c>
      <c r="AD60" s="118">
        <f>(AC60)/$E$3</f>
        <v>0.67298333333333327</v>
      </c>
      <c r="AE60" s="119">
        <f>(C60*G60)/1000</f>
        <v>294.30599999999998</v>
      </c>
      <c r="AF60" s="118">
        <f>(AE60)/$G$3</f>
        <v>2.1173093525179856</v>
      </c>
      <c r="AG60" s="130">
        <f>(0.8*C60*G60)/60</f>
        <v>3924.0800000000004</v>
      </c>
    </row>
    <row r="61" spans="1:33" x14ac:dyDescent="0.2">
      <c r="A61" s="41" t="s">
        <v>32</v>
      </c>
      <c r="B61" s="36">
        <v>13107</v>
      </c>
      <c r="C61" s="38">
        <v>468</v>
      </c>
      <c r="D61" s="22">
        <v>189</v>
      </c>
      <c r="E61" s="22">
        <v>17</v>
      </c>
      <c r="F61" s="42">
        <v>91</v>
      </c>
      <c r="G61" s="33">
        <v>544</v>
      </c>
      <c r="H61" s="22">
        <v>78</v>
      </c>
      <c r="I61" s="22">
        <v>86</v>
      </c>
      <c r="J61" s="33">
        <v>375</v>
      </c>
      <c r="K61" s="22">
        <v>12</v>
      </c>
      <c r="L61" s="22">
        <v>97</v>
      </c>
      <c r="M61" s="18"/>
      <c r="N61" s="18"/>
      <c r="O61" s="20">
        <v>1.861</v>
      </c>
      <c r="P61" s="20">
        <v>1.4650000000000001</v>
      </c>
      <c r="Q61" s="18">
        <v>63</v>
      </c>
      <c r="R61" s="18">
        <v>21.7</v>
      </c>
      <c r="S61" s="22">
        <f t="shared" si="39"/>
        <v>65.555555555555557</v>
      </c>
      <c r="T61" s="18">
        <v>11</v>
      </c>
      <c r="U61" s="18">
        <v>3</v>
      </c>
      <c r="V61" s="22">
        <f t="shared" si="40"/>
        <v>72.72727272727272</v>
      </c>
      <c r="W61" s="5">
        <v>20.56</v>
      </c>
      <c r="X61" s="21">
        <v>16.8</v>
      </c>
      <c r="Y61" s="25">
        <v>7593</v>
      </c>
      <c r="Z61" s="5">
        <f t="shared" si="41"/>
        <v>0.5793087663080797</v>
      </c>
      <c r="AA61" s="25">
        <v>151</v>
      </c>
      <c r="AB61" s="116">
        <f t="shared" ref="AB61:AB71" si="42">C61/$C$2</f>
        <v>0.93600000000000005</v>
      </c>
      <c r="AC61" s="117">
        <f t="shared" ref="AC61:AC71" si="43">(C61*D61)/1000</f>
        <v>88.451999999999998</v>
      </c>
      <c r="AD61" s="118">
        <f t="shared" ref="AD61:AD73" si="44">(AC61)/$E$3</f>
        <v>0.73709999999999998</v>
      </c>
      <c r="AE61" s="119">
        <f t="shared" ref="AE61:AE71" si="45">(C61*G61)/1000</f>
        <v>254.59200000000001</v>
      </c>
      <c r="AF61" s="118">
        <f t="shared" ref="AF61:AF71" si="46">(AE61)/$G$3</f>
        <v>1.8315971223021583</v>
      </c>
      <c r="AG61" s="130">
        <f t="shared" ref="AG61:AG71" si="47">(0.8*C61*G61)/60</f>
        <v>3394.56</v>
      </c>
    </row>
    <row r="62" spans="1:33" x14ac:dyDescent="0.2">
      <c r="A62" s="41" t="s">
        <v>33</v>
      </c>
      <c r="B62" s="36">
        <v>15997</v>
      </c>
      <c r="C62" s="38">
        <v>516</v>
      </c>
      <c r="D62" s="22">
        <v>211</v>
      </c>
      <c r="E62" s="22">
        <v>15</v>
      </c>
      <c r="F62" s="42">
        <v>93</v>
      </c>
      <c r="G62" s="33">
        <v>536</v>
      </c>
      <c r="H62" s="22">
        <v>69</v>
      </c>
      <c r="I62" s="22">
        <v>87</v>
      </c>
      <c r="J62" s="33">
        <v>360</v>
      </c>
      <c r="K62" s="22">
        <v>10</v>
      </c>
      <c r="L62" s="22">
        <v>97</v>
      </c>
      <c r="M62" s="18">
        <v>7.6</v>
      </c>
      <c r="N62" s="18">
        <v>7.5</v>
      </c>
      <c r="O62" s="20">
        <v>1.6419999999999999</v>
      </c>
      <c r="P62" s="20">
        <v>1.3080000000000001</v>
      </c>
      <c r="Q62" s="18">
        <v>62</v>
      </c>
      <c r="R62" s="18">
        <v>17.899999999999999</v>
      </c>
      <c r="S62" s="22">
        <f t="shared" si="39"/>
        <v>71.129032258064512</v>
      </c>
      <c r="T62" s="18">
        <v>9</v>
      </c>
      <c r="U62" s="18">
        <v>1.9</v>
      </c>
      <c r="V62" s="22">
        <f t="shared" si="40"/>
        <v>78.888888888888886</v>
      </c>
      <c r="W62" s="5">
        <v>27.58</v>
      </c>
      <c r="X62" s="21">
        <v>15.8</v>
      </c>
      <c r="Y62" s="25">
        <v>9377</v>
      </c>
      <c r="Z62" s="5">
        <f t="shared" si="41"/>
        <v>0.58617240732637366</v>
      </c>
      <c r="AA62" s="25">
        <v>209</v>
      </c>
      <c r="AB62" s="116">
        <f t="shared" si="42"/>
        <v>1.032</v>
      </c>
      <c r="AC62" s="117">
        <f t="shared" si="43"/>
        <v>108.876</v>
      </c>
      <c r="AD62" s="118">
        <f t="shared" si="44"/>
        <v>0.9073</v>
      </c>
      <c r="AE62" s="119">
        <f t="shared" si="45"/>
        <v>276.57600000000002</v>
      </c>
      <c r="AF62" s="118">
        <f t="shared" si="46"/>
        <v>1.9897553956834535</v>
      </c>
      <c r="AG62" s="130">
        <f t="shared" si="47"/>
        <v>3687.6800000000003</v>
      </c>
    </row>
    <row r="63" spans="1:33" x14ac:dyDescent="0.2">
      <c r="A63" s="41" t="s">
        <v>34</v>
      </c>
      <c r="B63" s="36">
        <v>14419</v>
      </c>
      <c r="C63" s="38">
        <v>481</v>
      </c>
      <c r="D63" s="22">
        <v>283</v>
      </c>
      <c r="E63" s="22">
        <v>8</v>
      </c>
      <c r="F63" s="42">
        <v>97</v>
      </c>
      <c r="G63" s="33">
        <v>752</v>
      </c>
      <c r="H63" s="22">
        <v>49</v>
      </c>
      <c r="I63" s="22">
        <v>94</v>
      </c>
      <c r="J63" s="33">
        <v>398</v>
      </c>
      <c r="K63" s="22">
        <v>7</v>
      </c>
      <c r="L63" s="22">
        <v>98</v>
      </c>
      <c r="M63" s="18">
        <v>7.5</v>
      </c>
      <c r="N63" s="18">
        <v>7.5</v>
      </c>
      <c r="O63" s="20">
        <v>1.637</v>
      </c>
      <c r="P63" s="20">
        <v>1.3520000000000001</v>
      </c>
      <c r="Q63" s="55">
        <v>57</v>
      </c>
      <c r="R63" s="18">
        <v>5.0999999999999996</v>
      </c>
      <c r="S63" s="22">
        <f t="shared" si="39"/>
        <v>91.05263157894737</v>
      </c>
      <c r="T63" s="55">
        <v>9</v>
      </c>
      <c r="U63" s="18">
        <v>6</v>
      </c>
      <c r="V63" s="22">
        <f t="shared" si="40"/>
        <v>33.333333333333329</v>
      </c>
      <c r="W63" s="5">
        <v>19.940000000000001</v>
      </c>
      <c r="X63" s="21">
        <v>15.7</v>
      </c>
      <c r="Y63" s="25">
        <v>9444</v>
      </c>
      <c r="Z63" s="5">
        <f t="shared" si="41"/>
        <v>0.65496913794299183</v>
      </c>
      <c r="AA63" s="25">
        <v>160</v>
      </c>
      <c r="AB63" s="116">
        <f t="shared" si="42"/>
        <v>0.96199999999999997</v>
      </c>
      <c r="AC63" s="117">
        <f t="shared" si="43"/>
        <v>136.12299999999999</v>
      </c>
      <c r="AD63" s="118">
        <f t="shared" si="44"/>
        <v>1.1343583333333334</v>
      </c>
      <c r="AE63" s="119">
        <f t="shared" si="45"/>
        <v>361.71199999999999</v>
      </c>
      <c r="AF63" s="118">
        <f t="shared" si="46"/>
        <v>2.6022446043165468</v>
      </c>
      <c r="AG63" s="130">
        <f t="shared" si="47"/>
        <v>4822.8266666666668</v>
      </c>
    </row>
    <row r="64" spans="1:33" x14ac:dyDescent="0.2">
      <c r="A64" s="41" t="s">
        <v>35</v>
      </c>
      <c r="B64" s="36">
        <v>19161</v>
      </c>
      <c r="C64" s="38">
        <v>618</v>
      </c>
      <c r="D64" s="22">
        <v>194</v>
      </c>
      <c r="E64" s="22">
        <v>15</v>
      </c>
      <c r="F64" s="42">
        <v>93</v>
      </c>
      <c r="G64" s="33">
        <v>402</v>
      </c>
      <c r="H64" s="22">
        <v>41</v>
      </c>
      <c r="I64" s="22">
        <v>90</v>
      </c>
      <c r="J64" s="33">
        <v>255</v>
      </c>
      <c r="K64" s="22">
        <v>6</v>
      </c>
      <c r="L64" s="22">
        <v>98</v>
      </c>
      <c r="M64" s="18">
        <v>7.3</v>
      </c>
      <c r="N64" s="18">
        <v>7.4</v>
      </c>
      <c r="O64" s="20">
        <v>1.7949999999999999</v>
      </c>
      <c r="P64" s="20">
        <v>1.3879999999999999</v>
      </c>
      <c r="Q64" s="55">
        <v>31</v>
      </c>
      <c r="R64" s="18">
        <v>2.7</v>
      </c>
      <c r="S64" s="22">
        <f t="shared" si="39"/>
        <v>91.290322580645167</v>
      </c>
      <c r="T64" s="55">
        <v>6</v>
      </c>
      <c r="U64" s="18">
        <v>1.7</v>
      </c>
      <c r="V64" s="22">
        <f t="shared" si="40"/>
        <v>71.666666666666671</v>
      </c>
      <c r="W64" s="5">
        <v>18.86</v>
      </c>
      <c r="X64" s="21">
        <v>16.5</v>
      </c>
      <c r="Y64" s="25">
        <v>10731</v>
      </c>
      <c r="Z64" s="5">
        <f t="shared" si="41"/>
        <v>0.56004383904806643</v>
      </c>
      <c r="AA64" s="25">
        <v>262</v>
      </c>
      <c r="AB64" s="116">
        <f t="shared" si="42"/>
        <v>1.236</v>
      </c>
      <c r="AC64" s="117">
        <f t="shared" si="43"/>
        <v>119.892</v>
      </c>
      <c r="AD64" s="118">
        <f t="shared" si="44"/>
        <v>0.99909999999999999</v>
      </c>
      <c r="AE64" s="119">
        <f t="shared" si="45"/>
        <v>248.43600000000001</v>
      </c>
      <c r="AF64" s="118">
        <f t="shared" si="46"/>
        <v>1.7873093525179857</v>
      </c>
      <c r="AG64" s="130">
        <f t="shared" si="47"/>
        <v>3312.4800000000005</v>
      </c>
    </row>
    <row r="65" spans="1:33" x14ac:dyDescent="0.2">
      <c r="A65" s="41" t="s">
        <v>36</v>
      </c>
      <c r="B65" s="36">
        <v>18164</v>
      </c>
      <c r="C65" s="38">
        <v>605</v>
      </c>
      <c r="D65" s="22">
        <v>158</v>
      </c>
      <c r="E65" s="22">
        <v>5</v>
      </c>
      <c r="F65" s="42">
        <v>97</v>
      </c>
      <c r="G65" s="33">
        <v>398</v>
      </c>
      <c r="H65" s="22">
        <v>54</v>
      </c>
      <c r="I65" s="43" t="s">
        <v>79</v>
      </c>
      <c r="J65" s="33">
        <v>218</v>
      </c>
      <c r="K65" s="22">
        <v>6</v>
      </c>
      <c r="L65" s="43" t="s">
        <v>48</v>
      </c>
      <c r="M65" s="18">
        <v>7.3</v>
      </c>
      <c r="N65" s="18">
        <v>7.3</v>
      </c>
      <c r="O65" s="20">
        <v>1.35</v>
      </c>
      <c r="P65" s="20">
        <v>1.28</v>
      </c>
      <c r="Q65" s="55">
        <v>37</v>
      </c>
      <c r="R65" s="18">
        <v>3.3</v>
      </c>
      <c r="S65" s="22">
        <f t="shared" si="39"/>
        <v>91.081081081081081</v>
      </c>
      <c r="T65" s="55">
        <v>7</v>
      </c>
      <c r="U65" s="18">
        <v>4.7</v>
      </c>
      <c r="V65" s="22">
        <f t="shared" si="40"/>
        <v>32.857142857142861</v>
      </c>
      <c r="W65" s="5">
        <v>17.82</v>
      </c>
      <c r="X65" s="21">
        <v>16.8</v>
      </c>
      <c r="Y65" s="25">
        <v>9659</v>
      </c>
      <c r="Z65" s="5">
        <f t="shared" si="41"/>
        <v>0.53176613080819202</v>
      </c>
      <c r="AA65" s="25">
        <v>253</v>
      </c>
      <c r="AB65" s="116">
        <f t="shared" si="42"/>
        <v>1.21</v>
      </c>
      <c r="AC65" s="117">
        <f t="shared" si="43"/>
        <v>95.59</v>
      </c>
      <c r="AD65" s="118">
        <f t="shared" si="44"/>
        <v>0.79658333333333331</v>
      </c>
      <c r="AE65" s="119">
        <f t="shared" si="45"/>
        <v>240.79</v>
      </c>
      <c r="AF65" s="118">
        <f t="shared" si="46"/>
        <v>1.7323021582733813</v>
      </c>
      <c r="AG65" s="130">
        <f t="shared" si="47"/>
        <v>3210.5333333333333</v>
      </c>
    </row>
    <row r="66" spans="1:33" x14ac:dyDescent="0.2">
      <c r="A66" s="41" t="s">
        <v>37</v>
      </c>
      <c r="B66" s="36">
        <v>20924</v>
      </c>
      <c r="C66" s="38">
        <v>675</v>
      </c>
      <c r="D66" s="22">
        <v>138</v>
      </c>
      <c r="E66" s="22">
        <v>5</v>
      </c>
      <c r="F66" s="42">
        <v>96</v>
      </c>
      <c r="G66" s="33">
        <v>381</v>
      </c>
      <c r="H66" s="22">
        <v>39</v>
      </c>
      <c r="I66" s="43" t="s">
        <v>80</v>
      </c>
      <c r="J66" s="33">
        <v>233</v>
      </c>
      <c r="K66" s="22">
        <v>4</v>
      </c>
      <c r="L66" s="43" t="s">
        <v>65</v>
      </c>
      <c r="M66" s="18">
        <v>7.4</v>
      </c>
      <c r="N66" s="18">
        <v>7.5</v>
      </c>
      <c r="O66" s="20">
        <v>1.647</v>
      </c>
      <c r="P66" s="20">
        <v>1.48</v>
      </c>
      <c r="Q66" s="18">
        <v>33</v>
      </c>
      <c r="R66" s="18">
        <v>2.8</v>
      </c>
      <c r="S66" s="22">
        <f t="shared" ref="S66:S71" si="48">100-((R66*100)/Q66)</f>
        <v>91.515151515151516</v>
      </c>
      <c r="T66" s="18">
        <v>6</v>
      </c>
      <c r="U66" s="18">
        <v>1.1000000000000001</v>
      </c>
      <c r="V66" s="22">
        <f t="shared" si="40"/>
        <v>81.666666666666657</v>
      </c>
      <c r="W66" s="5">
        <v>19.46</v>
      </c>
      <c r="X66" s="21">
        <v>16.2</v>
      </c>
      <c r="Y66" s="25">
        <v>10361</v>
      </c>
      <c r="Z66" s="5">
        <f t="shared" si="41"/>
        <v>0.49517300707321737</v>
      </c>
      <c r="AA66" s="25">
        <v>304</v>
      </c>
      <c r="AB66" s="116">
        <f t="shared" si="42"/>
        <v>1.35</v>
      </c>
      <c r="AC66" s="117">
        <f t="shared" si="43"/>
        <v>93.15</v>
      </c>
      <c r="AD66" s="118">
        <f t="shared" si="44"/>
        <v>0.77625</v>
      </c>
      <c r="AE66" s="119">
        <f t="shared" si="45"/>
        <v>257.17500000000001</v>
      </c>
      <c r="AF66" s="118">
        <f t="shared" si="46"/>
        <v>1.8501798561151079</v>
      </c>
      <c r="AG66" s="130">
        <f t="shared" si="47"/>
        <v>3429</v>
      </c>
    </row>
    <row r="67" spans="1:33" x14ac:dyDescent="0.2">
      <c r="A67" s="41" t="s">
        <v>40</v>
      </c>
      <c r="B67" s="36">
        <v>19966</v>
      </c>
      <c r="C67" s="38">
        <v>644</v>
      </c>
      <c r="D67" s="22">
        <v>150</v>
      </c>
      <c r="E67" s="22">
        <v>5</v>
      </c>
      <c r="F67" s="42">
        <v>97</v>
      </c>
      <c r="G67" s="33">
        <v>387</v>
      </c>
      <c r="H67" s="22">
        <v>33</v>
      </c>
      <c r="I67" s="43" t="s">
        <v>52</v>
      </c>
      <c r="J67" s="33">
        <v>253</v>
      </c>
      <c r="K67" s="22">
        <v>6</v>
      </c>
      <c r="L67" s="43" t="s">
        <v>65</v>
      </c>
      <c r="M67" s="18">
        <v>7.4</v>
      </c>
      <c r="N67" s="18">
        <v>7.6</v>
      </c>
      <c r="O67" s="20">
        <v>1.7909999999999999</v>
      </c>
      <c r="P67" s="20">
        <v>1.464</v>
      </c>
      <c r="Q67" s="18">
        <v>35</v>
      </c>
      <c r="R67" s="18">
        <v>6.1</v>
      </c>
      <c r="S67" s="22">
        <f t="shared" si="48"/>
        <v>82.571428571428569</v>
      </c>
      <c r="T67" s="18">
        <v>9</v>
      </c>
      <c r="U67" s="18">
        <v>2.8</v>
      </c>
      <c r="V67" s="22">
        <f>100-((U67*100)/T67)</f>
        <v>68.888888888888886</v>
      </c>
      <c r="W67" s="5">
        <v>22.68</v>
      </c>
      <c r="X67" s="21">
        <v>17.100000000000001</v>
      </c>
      <c r="Y67" s="25">
        <v>9769</v>
      </c>
      <c r="Z67" s="5">
        <f t="shared" si="41"/>
        <v>0.48928177902434139</v>
      </c>
      <c r="AA67" s="25">
        <v>291</v>
      </c>
      <c r="AB67" s="116">
        <f t="shared" si="42"/>
        <v>1.288</v>
      </c>
      <c r="AC67" s="117">
        <f t="shared" si="43"/>
        <v>96.6</v>
      </c>
      <c r="AD67" s="118">
        <f t="shared" si="44"/>
        <v>0.80499999999999994</v>
      </c>
      <c r="AE67" s="119">
        <f t="shared" si="45"/>
        <v>249.22800000000001</v>
      </c>
      <c r="AF67" s="118">
        <f t="shared" si="46"/>
        <v>1.7930071942446044</v>
      </c>
      <c r="AG67" s="130">
        <f t="shared" si="47"/>
        <v>3323.0400000000004</v>
      </c>
    </row>
    <row r="68" spans="1:33" x14ac:dyDescent="0.2">
      <c r="A68" s="41" t="s">
        <v>43</v>
      </c>
      <c r="B68" s="36">
        <v>19176</v>
      </c>
      <c r="C68" s="38">
        <v>639</v>
      </c>
      <c r="D68" s="22">
        <v>150</v>
      </c>
      <c r="E68" s="22">
        <v>7</v>
      </c>
      <c r="F68" s="42">
        <v>96</v>
      </c>
      <c r="G68" s="33">
        <v>326</v>
      </c>
      <c r="H68" s="22">
        <v>27</v>
      </c>
      <c r="I68" s="43" t="s">
        <v>50</v>
      </c>
      <c r="J68" s="33">
        <v>200</v>
      </c>
      <c r="K68" s="22">
        <v>4</v>
      </c>
      <c r="L68" s="43" t="s">
        <v>65</v>
      </c>
      <c r="M68" s="18">
        <v>7.6</v>
      </c>
      <c r="N68" s="18">
        <v>7.6</v>
      </c>
      <c r="O68" s="20">
        <v>1.411</v>
      </c>
      <c r="P68" s="20">
        <v>1.2170000000000001</v>
      </c>
      <c r="Q68" s="18">
        <v>38</v>
      </c>
      <c r="R68" s="18">
        <v>3.1</v>
      </c>
      <c r="S68" s="22">
        <f t="shared" si="48"/>
        <v>91.84210526315789</v>
      </c>
      <c r="T68" s="18">
        <v>5</v>
      </c>
      <c r="U68" s="18">
        <v>1</v>
      </c>
      <c r="V68" s="22">
        <f>100-((U68*100)/T68)</f>
        <v>80</v>
      </c>
      <c r="W68" s="5">
        <v>12.06</v>
      </c>
      <c r="X68" s="21">
        <v>17.2</v>
      </c>
      <c r="Y68" s="25">
        <v>8398</v>
      </c>
      <c r="Z68" s="5">
        <f t="shared" si="41"/>
        <v>0.43794326241134751</v>
      </c>
      <c r="AA68" s="25">
        <v>271</v>
      </c>
      <c r="AB68" s="116">
        <f t="shared" si="42"/>
        <v>1.278</v>
      </c>
      <c r="AC68" s="117">
        <f t="shared" si="43"/>
        <v>95.85</v>
      </c>
      <c r="AD68" s="118">
        <f t="shared" si="44"/>
        <v>0.79874999999999996</v>
      </c>
      <c r="AE68" s="119">
        <f t="shared" si="45"/>
        <v>208.31399999999999</v>
      </c>
      <c r="AF68" s="118">
        <f t="shared" si="46"/>
        <v>1.498661870503597</v>
      </c>
      <c r="AG68" s="130">
        <f t="shared" si="47"/>
        <v>2777.52</v>
      </c>
    </row>
    <row r="69" spans="1:33" x14ac:dyDescent="0.2">
      <c r="A69" s="41" t="s">
        <v>46</v>
      </c>
      <c r="B69" s="36">
        <v>22355</v>
      </c>
      <c r="C69" s="38">
        <v>721</v>
      </c>
      <c r="D69" s="22">
        <v>85</v>
      </c>
      <c r="E69" s="22">
        <v>8</v>
      </c>
      <c r="F69" s="42">
        <v>90</v>
      </c>
      <c r="G69" s="33">
        <v>238</v>
      </c>
      <c r="H69" s="22">
        <v>48</v>
      </c>
      <c r="I69" s="43" t="s">
        <v>81</v>
      </c>
      <c r="J69" s="33">
        <v>151</v>
      </c>
      <c r="K69" s="22">
        <v>3</v>
      </c>
      <c r="L69" s="43" t="s">
        <v>65</v>
      </c>
      <c r="M69" s="18">
        <v>7.7</v>
      </c>
      <c r="N69" s="18">
        <v>7.7</v>
      </c>
      <c r="O69" s="20">
        <v>1.143</v>
      </c>
      <c r="P69" s="20">
        <v>1.026</v>
      </c>
      <c r="Q69" s="18">
        <v>32</v>
      </c>
      <c r="R69" s="18">
        <v>5.8</v>
      </c>
      <c r="S69" s="22">
        <f t="shared" si="48"/>
        <v>81.875</v>
      </c>
      <c r="T69" s="18">
        <v>5</v>
      </c>
      <c r="U69" s="18">
        <v>1.9</v>
      </c>
      <c r="V69" s="22">
        <f>100-((U69*100)/T69)</f>
        <v>62</v>
      </c>
      <c r="W69" s="5">
        <v>12.4</v>
      </c>
      <c r="X69" s="21">
        <v>17.2</v>
      </c>
      <c r="Y69" s="25">
        <v>9039</v>
      </c>
      <c r="Z69" s="5">
        <f t="shared" si="41"/>
        <v>0.4043390740326549</v>
      </c>
      <c r="AA69" s="25">
        <v>427</v>
      </c>
      <c r="AB69" s="116">
        <f t="shared" si="42"/>
        <v>1.4419999999999999</v>
      </c>
      <c r="AC69" s="117">
        <f t="shared" si="43"/>
        <v>61.284999999999997</v>
      </c>
      <c r="AD69" s="118">
        <f t="shared" si="44"/>
        <v>0.51070833333333332</v>
      </c>
      <c r="AE69" s="119">
        <f t="shared" si="45"/>
        <v>171.59800000000001</v>
      </c>
      <c r="AF69" s="118">
        <f t="shared" si="46"/>
        <v>1.2345179856115109</v>
      </c>
      <c r="AG69" s="130">
        <f t="shared" si="47"/>
        <v>2287.9733333333338</v>
      </c>
    </row>
    <row r="70" spans="1:33" x14ac:dyDescent="0.2">
      <c r="A70" s="41" t="s">
        <v>49</v>
      </c>
      <c r="B70" s="36">
        <v>11783</v>
      </c>
      <c r="C70" s="38">
        <v>393</v>
      </c>
      <c r="D70" s="22">
        <v>247</v>
      </c>
      <c r="E70" s="22">
        <v>13</v>
      </c>
      <c r="F70" s="42">
        <v>95</v>
      </c>
      <c r="G70" s="33">
        <v>676</v>
      </c>
      <c r="H70" s="22">
        <v>44</v>
      </c>
      <c r="I70" s="43" t="s">
        <v>82</v>
      </c>
      <c r="J70" s="33">
        <v>408</v>
      </c>
      <c r="K70" s="22">
        <v>7</v>
      </c>
      <c r="L70" s="43" t="s">
        <v>65</v>
      </c>
      <c r="M70" s="18">
        <v>7.5</v>
      </c>
      <c r="N70" s="18">
        <v>7.9</v>
      </c>
      <c r="O70" s="20">
        <v>1.694</v>
      </c>
      <c r="P70" s="20">
        <v>1.48</v>
      </c>
      <c r="Q70" s="18">
        <v>57</v>
      </c>
      <c r="R70" s="18">
        <v>14.1</v>
      </c>
      <c r="S70" s="22">
        <f t="shared" si="48"/>
        <v>75.26315789473685</v>
      </c>
      <c r="T70" s="18">
        <v>9</v>
      </c>
      <c r="U70" s="18">
        <v>2.7</v>
      </c>
      <c r="V70" s="22">
        <f>100-((U70*100)/T70)</f>
        <v>70</v>
      </c>
      <c r="W70" s="5">
        <v>21.04</v>
      </c>
      <c r="X70" s="21">
        <v>16</v>
      </c>
      <c r="Y70" s="25">
        <v>7658</v>
      </c>
      <c r="Z70" s="5">
        <f t="shared" si="41"/>
        <v>0.64991937537129763</v>
      </c>
      <c r="AA70" s="25">
        <v>159</v>
      </c>
      <c r="AB70" s="116">
        <f t="shared" si="42"/>
        <v>0.78600000000000003</v>
      </c>
      <c r="AC70" s="117">
        <f t="shared" si="43"/>
        <v>97.070999999999998</v>
      </c>
      <c r="AD70" s="118">
        <f t="shared" si="44"/>
        <v>0.80892500000000001</v>
      </c>
      <c r="AE70" s="119">
        <f t="shared" si="45"/>
        <v>265.66800000000001</v>
      </c>
      <c r="AF70" s="118">
        <f t="shared" si="46"/>
        <v>1.9112805755395683</v>
      </c>
      <c r="AG70" s="130">
        <f t="shared" si="47"/>
        <v>3542.2400000000002</v>
      </c>
    </row>
    <row r="71" spans="1:33" ht="13.5" thickBot="1" x14ac:dyDescent="0.25">
      <c r="A71" s="41" t="s">
        <v>51</v>
      </c>
      <c r="B71" s="37">
        <v>7884</v>
      </c>
      <c r="C71" s="39">
        <v>254</v>
      </c>
      <c r="D71" s="30">
        <v>121</v>
      </c>
      <c r="E71" s="30">
        <v>13</v>
      </c>
      <c r="F71" s="44">
        <v>89</v>
      </c>
      <c r="G71" s="34">
        <v>559</v>
      </c>
      <c r="H71" s="30">
        <v>64</v>
      </c>
      <c r="I71" s="45" t="s">
        <v>47</v>
      </c>
      <c r="J71" s="34">
        <v>368</v>
      </c>
      <c r="K71" s="30">
        <v>11</v>
      </c>
      <c r="L71" s="45" t="s">
        <v>48</v>
      </c>
      <c r="M71" s="18">
        <v>7.6</v>
      </c>
      <c r="N71" s="18">
        <v>7.7</v>
      </c>
      <c r="O71" s="20">
        <v>1.6990000000000001</v>
      </c>
      <c r="P71" s="20">
        <v>1.44</v>
      </c>
      <c r="Q71" s="18">
        <v>51</v>
      </c>
      <c r="R71" s="18">
        <v>22.1</v>
      </c>
      <c r="S71" s="22">
        <f t="shared" si="48"/>
        <v>56.666666666666664</v>
      </c>
      <c r="T71" s="18">
        <v>10</v>
      </c>
      <c r="U71" s="18">
        <v>1.9</v>
      </c>
      <c r="V71" s="22">
        <f>100-((U71*100)/T71)</f>
        <v>81</v>
      </c>
      <c r="W71" s="53">
        <v>20.74</v>
      </c>
      <c r="X71" s="56">
        <v>15.2</v>
      </c>
      <c r="Y71" s="26">
        <v>6494</v>
      </c>
      <c r="Z71" s="5">
        <f t="shared" si="41"/>
        <v>0.82369355657026888</v>
      </c>
      <c r="AA71" s="26">
        <v>117</v>
      </c>
      <c r="AB71" s="116">
        <f t="shared" si="42"/>
        <v>0.50800000000000001</v>
      </c>
      <c r="AC71" s="117">
        <f t="shared" si="43"/>
        <v>30.734000000000002</v>
      </c>
      <c r="AD71" s="118">
        <f t="shared" si="44"/>
        <v>0.25611666666666666</v>
      </c>
      <c r="AE71" s="119">
        <f t="shared" si="45"/>
        <v>141.98599999999999</v>
      </c>
      <c r="AF71" s="118">
        <f t="shared" si="46"/>
        <v>1.0214820143884891</v>
      </c>
      <c r="AG71" s="130">
        <f t="shared" si="47"/>
        <v>1893.1466666666668</v>
      </c>
    </row>
    <row r="72" spans="1:33" ht="13.5" thickTop="1" x14ac:dyDescent="0.2">
      <c r="A72" s="48" t="s">
        <v>83</v>
      </c>
      <c r="B72" s="49">
        <f t="shared" ref="B72:L72" si="49">SUM(B60:B71)</f>
        <v>199737</v>
      </c>
      <c r="C72" s="49">
        <f t="shared" si="49"/>
        <v>6556</v>
      </c>
      <c r="D72" s="49">
        <f t="shared" si="49"/>
        <v>2075</v>
      </c>
      <c r="E72" s="49">
        <f>SUM(E60:E71)</f>
        <v>122</v>
      </c>
      <c r="F72" s="50">
        <f>SUM(F60:F71)</f>
        <v>1127</v>
      </c>
      <c r="G72" s="49">
        <f t="shared" si="49"/>
        <v>5742</v>
      </c>
      <c r="H72" s="49">
        <f>SUM(H60:H71)</f>
        <v>591</v>
      </c>
      <c r="I72" s="50">
        <f t="shared" ref="I72" si="50">SUM(I60:I71)</f>
        <v>449</v>
      </c>
      <c r="J72" s="49">
        <f>SUM(J60:J71)</f>
        <v>3579</v>
      </c>
      <c r="K72" s="49">
        <f t="shared" si="49"/>
        <v>82</v>
      </c>
      <c r="L72" s="50">
        <f t="shared" si="49"/>
        <v>488</v>
      </c>
      <c r="M72" s="52"/>
      <c r="N72" s="52"/>
      <c r="O72" s="125"/>
      <c r="P72" s="125"/>
      <c r="Q72" s="52"/>
      <c r="R72" s="52"/>
      <c r="S72" s="50">
        <f>SUM(S60:S71)</f>
        <v>955.97116522349972</v>
      </c>
      <c r="T72" s="52"/>
      <c r="U72" s="52"/>
      <c r="V72" s="50">
        <f t="shared" ref="V72:AA72" si="51">SUM(V60:V71)</f>
        <v>817.02886002885998</v>
      </c>
      <c r="W72" s="49">
        <f t="shared" si="51"/>
        <v>234.18</v>
      </c>
      <c r="X72" s="50">
        <f t="shared" si="51"/>
        <v>199.49999999999997</v>
      </c>
      <c r="Y72" s="49">
        <f t="shared" si="51"/>
        <v>107910</v>
      </c>
      <c r="Z72" s="51">
        <f t="shared" si="51"/>
        <v>6.7713270789678397</v>
      </c>
      <c r="AA72" s="49">
        <f t="shared" si="51"/>
        <v>2852</v>
      </c>
      <c r="AB72" s="120"/>
      <c r="AC72" s="121"/>
      <c r="AD72" s="122"/>
      <c r="AE72" s="123"/>
      <c r="AF72" s="122"/>
      <c r="AG72" s="138"/>
    </row>
    <row r="73" spans="1:33" ht="13.5" thickBot="1" x14ac:dyDescent="0.25">
      <c r="A73" s="47" t="s">
        <v>84</v>
      </c>
      <c r="B73" s="6">
        <f>SUM(AVERAGE(B60:B71))</f>
        <v>16644.75</v>
      </c>
      <c r="C73" s="6">
        <f t="shared" ref="C73:V73" si="52">SUM(AVERAGE(C60:C71))</f>
        <v>546.33333333333337</v>
      </c>
      <c r="D73" s="6">
        <f t="shared" si="52"/>
        <v>172.91666666666666</v>
      </c>
      <c r="E73" s="6">
        <f>SUM(AVERAGE(E60:E71))</f>
        <v>10.166666666666666</v>
      </c>
      <c r="F73" s="6">
        <f>SUM(AVERAGE(F60:F71))</f>
        <v>93.916666666666671</v>
      </c>
      <c r="G73" s="6">
        <f t="shared" si="52"/>
        <v>478.5</v>
      </c>
      <c r="H73" s="6">
        <f>SUM(AVERAGE(H60:H71))</f>
        <v>49.25</v>
      </c>
      <c r="I73" s="6">
        <f t="shared" ref="I73" si="53">SUM(AVERAGE(I60:I71))</f>
        <v>89.8</v>
      </c>
      <c r="J73" s="6">
        <f>SUM(AVERAGE(J60:J71))</f>
        <v>298.25</v>
      </c>
      <c r="K73" s="6">
        <f t="shared" si="52"/>
        <v>6.833333333333333</v>
      </c>
      <c r="L73" s="6">
        <f t="shared" si="52"/>
        <v>97.6</v>
      </c>
      <c r="M73" s="19">
        <f t="shared" si="52"/>
        <v>7.49</v>
      </c>
      <c r="N73" s="19">
        <f t="shared" si="52"/>
        <v>7.5700000000000021</v>
      </c>
      <c r="O73" s="126">
        <f t="shared" si="52"/>
        <v>1.6415833333333334</v>
      </c>
      <c r="P73" s="126">
        <f t="shared" si="52"/>
        <v>1.3802500000000002</v>
      </c>
      <c r="Q73" s="19">
        <f t="shared" si="52"/>
        <v>46.5</v>
      </c>
      <c r="R73" s="19">
        <f t="shared" si="52"/>
        <v>10.475</v>
      </c>
      <c r="S73" s="6">
        <f t="shared" si="52"/>
        <v>79.664263768624977</v>
      </c>
      <c r="T73" s="19">
        <f t="shared" si="52"/>
        <v>8</v>
      </c>
      <c r="U73" s="19">
        <f t="shared" si="52"/>
        <v>2.5249999999999999</v>
      </c>
      <c r="V73" s="6">
        <f t="shared" si="52"/>
        <v>68.085738335738327</v>
      </c>
      <c r="W73" s="6">
        <f>SUM(AVERAGE(W60:W71))</f>
        <v>19.515000000000001</v>
      </c>
      <c r="X73" s="6">
        <f>SUM(AVERAGE(X60:X71))</f>
        <v>16.624999999999996</v>
      </c>
      <c r="Y73" s="6">
        <f>SUM(AVERAGE(Y60:Y71))</f>
        <v>8992.5</v>
      </c>
      <c r="Z73" s="40">
        <f>SUM(AVERAGE(Z60:Z71))</f>
        <v>0.56427725658065331</v>
      </c>
      <c r="AA73" s="6">
        <f>SUM(AVERAGE(AA60:AA71))</f>
        <v>237.66666666666666</v>
      </c>
      <c r="AB73" s="116">
        <f t="shared" ref="AB73" si="54">C73/$C$2</f>
        <v>1.0926666666666667</v>
      </c>
      <c r="AC73" s="117">
        <f t="shared" ref="AC73" si="55">(C73*D73)/1000</f>
        <v>94.470138888888897</v>
      </c>
      <c r="AD73" s="118">
        <f t="shared" si="44"/>
        <v>0.78725115740740748</v>
      </c>
      <c r="AE73" s="119">
        <f t="shared" ref="AE73" si="56">(C73*G73)/1000</f>
        <v>261.4205</v>
      </c>
      <c r="AF73" s="124">
        <f t="shared" ref="AF73" si="57">(AE73)/$G$3</f>
        <v>1.8807230215827337</v>
      </c>
      <c r="AG73" s="142">
        <f>AVERAGE(AG60:AG71)</f>
        <v>3300.4233333333336</v>
      </c>
    </row>
    <row r="74" spans="1:33" ht="13.5" thickTop="1" x14ac:dyDescent="0.2"/>
    <row r="75" spans="1:33" ht="13.5" thickBot="1" x14ac:dyDescent="0.25"/>
    <row r="76" spans="1:33" ht="13.5" thickTop="1" x14ac:dyDescent="0.2">
      <c r="A76" s="11" t="s">
        <v>5</v>
      </c>
      <c r="B76" s="12" t="s">
        <v>6</v>
      </c>
      <c r="C76" s="12" t="s">
        <v>6</v>
      </c>
      <c r="D76" s="12" t="s">
        <v>7</v>
      </c>
      <c r="E76" s="12" t="s">
        <v>8</v>
      </c>
      <c r="F76" s="12" t="s">
        <v>2</v>
      </c>
      <c r="G76" s="12" t="s">
        <v>9</v>
      </c>
      <c r="H76" s="12" t="s">
        <v>10</v>
      </c>
      <c r="I76" s="12" t="s">
        <v>11</v>
      </c>
      <c r="J76" s="12" t="s">
        <v>12</v>
      </c>
      <c r="K76" s="12" t="s">
        <v>13</v>
      </c>
      <c r="L76" s="12" t="s">
        <v>3</v>
      </c>
      <c r="M76" s="12" t="s">
        <v>21</v>
      </c>
      <c r="N76" s="12" t="s">
        <v>14</v>
      </c>
      <c r="O76" s="12" t="s">
        <v>15</v>
      </c>
      <c r="P76" s="12" t="s">
        <v>16</v>
      </c>
      <c r="Q76" s="12" t="s">
        <v>68</v>
      </c>
      <c r="R76" s="12" t="s">
        <v>69</v>
      </c>
      <c r="S76" s="12" t="s">
        <v>70</v>
      </c>
      <c r="T76" s="12" t="s">
        <v>71</v>
      </c>
      <c r="U76" s="12" t="s">
        <v>72</v>
      </c>
      <c r="V76" s="12" t="s">
        <v>73</v>
      </c>
      <c r="W76" s="12" t="s">
        <v>17</v>
      </c>
      <c r="X76" s="13" t="s">
        <v>18</v>
      </c>
      <c r="Y76" s="13" t="s">
        <v>19</v>
      </c>
      <c r="Z76" s="13" t="s">
        <v>20</v>
      </c>
      <c r="AA76" s="13" t="s">
        <v>74</v>
      </c>
      <c r="AB76" s="109" t="s">
        <v>55</v>
      </c>
      <c r="AC76" s="110" t="s">
        <v>56</v>
      </c>
      <c r="AD76" s="111" t="s">
        <v>57</v>
      </c>
      <c r="AE76" s="112" t="s">
        <v>55</v>
      </c>
      <c r="AF76" s="111" t="s">
        <v>55</v>
      </c>
      <c r="AG76" s="109" t="s">
        <v>147</v>
      </c>
    </row>
    <row r="77" spans="1:33" ht="13.5" thickBot="1" x14ac:dyDescent="0.25">
      <c r="A77" s="14" t="s">
        <v>85</v>
      </c>
      <c r="B77" s="15" t="s">
        <v>23</v>
      </c>
      <c r="C77" s="16" t="s">
        <v>24</v>
      </c>
      <c r="D77" s="15" t="s">
        <v>25</v>
      </c>
      <c r="E77" s="15" t="s">
        <v>25</v>
      </c>
      <c r="F77" s="17" t="s">
        <v>26</v>
      </c>
      <c r="G77" s="15" t="s">
        <v>25</v>
      </c>
      <c r="H77" s="15" t="s">
        <v>25</v>
      </c>
      <c r="I77" s="17" t="s">
        <v>26</v>
      </c>
      <c r="J77" s="15" t="s">
        <v>25</v>
      </c>
      <c r="K77" s="15" t="s">
        <v>25</v>
      </c>
      <c r="L77" s="17" t="s">
        <v>26</v>
      </c>
      <c r="M77" s="15"/>
      <c r="N77" s="15"/>
      <c r="O77" s="15"/>
      <c r="P77" s="15"/>
      <c r="Q77" s="15"/>
      <c r="R77" s="15"/>
      <c r="S77" s="17" t="s">
        <v>26</v>
      </c>
      <c r="T77" s="15"/>
      <c r="U77" s="15"/>
      <c r="V77" s="17" t="s">
        <v>26</v>
      </c>
      <c r="W77" s="15" t="s">
        <v>27</v>
      </c>
      <c r="X77" s="17" t="s">
        <v>28</v>
      </c>
      <c r="Y77" s="17" t="s">
        <v>29</v>
      </c>
      <c r="Z77" s="16" t="s">
        <v>30</v>
      </c>
      <c r="AA77" s="17" t="s">
        <v>29</v>
      </c>
      <c r="AB77" s="113" t="s">
        <v>6</v>
      </c>
      <c r="AC77" s="114" t="s">
        <v>59</v>
      </c>
      <c r="AD77" s="85" t="s">
        <v>60</v>
      </c>
      <c r="AE77" s="115" t="s">
        <v>61</v>
      </c>
      <c r="AF77" s="85" t="s">
        <v>62</v>
      </c>
      <c r="AG77" s="127" t="s">
        <v>148</v>
      </c>
    </row>
    <row r="78" spans="1:33" ht="13.5" thickTop="1" x14ac:dyDescent="0.2">
      <c r="A78" s="41" t="s">
        <v>31</v>
      </c>
      <c r="B78" s="35">
        <v>9823</v>
      </c>
      <c r="C78" s="35">
        <v>317</v>
      </c>
      <c r="D78" s="27">
        <v>200</v>
      </c>
      <c r="E78" s="27">
        <v>24</v>
      </c>
      <c r="F78" s="46">
        <v>88</v>
      </c>
      <c r="G78" s="32">
        <v>644</v>
      </c>
      <c r="H78" s="27">
        <v>74</v>
      </c>
      <c r="I78" s="27">
        <v>89</v>
      </c>
      <c r="J78" s="32">
        <v>400</v>
      </c>
      <c r="K78" s="27">
        <v>15</v>
      </c>
      <c r="L78" s="27">
        <v>96</v>
      </c>
      <c r="M78" s="18">
        <v>7.8</v>
      </c>
      <c r="N78" s="18">
        <v>7.7</v>
      </c>
      <c r="O78" s="20">
        <v>1.6459999999999999</v>
      </c>
      <c r="P78" s="20">
        <v>1.532</v>
      </c>
      <c r="Q78" s="18">
        <v>56</v>
      </c>
      <c r="R78" s="18">
        <v>13.4</v>
      </c>
      <c r="S78" s="22">
        <f t="shared" ref="S78:S89" si="58">100-((R78*100)/Q78)</f>
        <v>76.071428571428569</v>
      </c>
      <c r="T78" s="18">
        <v>10</v>
      </c>
      <c r="U78" s="18">
        <v>6.8</v>
      </c>
      <c r="V78" s="22">
        <f t="shared" ref="V78:V84" si="59">100-((U78*100)/T78)</f>
        <v>32</v>
      </c>
      <c r="W78" s="28">
        <v>15.82</v>
      </c>
      <c r="X78" s="29">
        <v>13.9</v>
      </c>
      <c r="Y78" s="24">
        <v>7466</v>
      </c>
      <c r="Z78" s="5">
        <f t="shared" ref="Z78:Z89" si="60">Y78/B78</f>
        <v>0.76005293698462795</v>
      </c>
      <c r="AA78" s="24">
        <v>92</v>
      </c>
      <c r="AB78" s="116">
        <f>C78/$C$2</f>
        <v>0.63400000000000001</v>
      </c>
      <c r="AC78" s="117">
        <f>(C78*D78)/1000</f>
        <v>63.4</v>
      </c>
      <c r="AD78" s="118">
        <f>(AC78)/$E$3</f>
        <v>0.52833333333333332</v>
      </c>
      <c r="AE78" s="119">
        <f>(C78*G78)/1000</f>
        <v>204.148</v>
      </c>
      <c r="AF78" s="118">
        <f>(AE78)/$G$3</f>
        <v>1.4686906474820143</v>
      </c>
      <c r="AG78" s="130">
        <f>(0.8*C78*G78)/60</f>
        <v>2721.9733333333338</v>
      </c>
    </row>
    <row r="79" spans="1:33" x14ac:dyDescent="0.2">
      <c r="A79" s="41" t="s">
        <v>32</v>
      </c>
      <c r="B79" s="36">
        <v>11782</v>
      </c>
      <c r="C79" s="38">
        <v>421</v>
      </c>
      <c r="D79" s="22">
        <v>268</v>
      </c>
      <c r="E79" s="22">
        <v>6</v>
      </c>
      <c r="F79" s="42">
        <v>97</v>
      </c>
      <c r="G79" s="33">
        <v>695</v>
      </c>
      <c r="H79" s="22">
        <v>65</v>
      </c>
      <c r="I79" s="22">
        <v>91</v>
      </c>
      <c r="J79" s="33">
        <v>485</v>
      </c>
      <c r="K79" s="22">
        <v>8</v>
      </c>
      <c r="L79" s="22">
        <v>98</v>
      </c>
      <c r="M79" s="18">
        <v>7.8</v>
      </c>
      <c r="N79" s="18">
        <v>7.6</v>
      </c>
      <c r="O79" s="20">
        <v>1.766</v>
      </c>
      <c r="P79" s="20">
        <v>1.421</v>
      </c>
      <c r="Q79" s="18">
        <v>82</v>
      </c>
      <c r="R79" s="18">
        <v>19.600000000000001</v>
      </c>
      <c r="S79" s="22">
        <f t="shared" si="58"/>
        <v>76.097560975609753</v>
      </c>
      <c r="T79" s="18">
        <v>10</v>
      </c>
      <c r="U79" s="18">
        <v>2.6</v>
      </c>
      <c r="V79" s="22">
        <f t="shared" si="59"/>
        <v>74</v>
      </c>
      <c r="W79" s="5">
        <v>33.54</v>
      </c>
      <c r="X79" s="21">
        <v>15.3</v>
      </c>
      <c r="Y79" s="25">
        <v>8560</v>
      </c>
      <c r="Z79" s="5">
        <f t="shared" si="60"/>
        <v>0.72653199796299439</v>
      </c>
      <c r="AA79" s="25">
        <v>98</v>
      </c>
      <c r="AB79" s="116">
        <f t="shared" ref="AB79:AB89" si="61">C79/$C$2</f>
        <v>0.84199999999999997</v>
      </c>
      <c r="AC79" s="117">
        <f t="shared" ref="AC79:AC89" si="62">(C79*D79)/1000</f>
        <v>112.828</v>
      </c>
      <c r="AD79" s="118">
        <f t="shared" ref="AD79:AD91" si="63">(AC79)/$E$3</f>
        <v>0.94023333333333337</v>
      </c>
      <c r="AE79" s="119">
        <f t="shared" ref="AE79:AE89" si="64">(C79*G79)/1000</f>
        <v>292.59500000000003</v>
      </c>
      <c r="AF79" s="118">
        <f t="shared" ref="AF79:AF89" si="65">(AE79)/$G$3</f>
        <v>2.105</v>
      </c>
      <c r="AG79" s="130">
        <f t="shared" ref="AG79:AG89" si="66">(0.8*C79*G79)/60</f>
        <v>3901.2666666666669</v>
      </c>
    </row>
    <row r="80" spans="1:33" x14ac:dyDescent="0.2">
      <c r="A80" s="41" t="s">
        <v>33</v>
      </c>
      <c r="B80" s="36">
        <v>13175</v>
      </c>
      <c r="C80" s="38">
        <v>425</v>
      </c>
      <c r="D80" s="22">
        <v>201</v>
      </c>
      <c r="E80" s="22">
        <v>10</v>
      </c>
      <c r="F80" s="42">
        <v>95</v>
      </c>
      <c r="G80" s="33">
        <v>462</v>
      </c>
      <c r="H80" s="22">
        <v>68</v>
      </c>
      <c r="I80" s="22">
        <v>85</v>
      </c>
      <c r="J80" s="33">
        <v>288</v>
      </c>
      <c r="K80" s="22">
        <v>8</v>
      </c>
      <c r="L80" s="22">
        <v>97</v>
      </c>
      <c r="M80" s="18">
        <v>7.6</v>
      </c>
      <c r="N80" s="18">
        <v>7.6</v>
      </c>
      <c r="O80" s="20">
        <v>1.413</v>
      </c>
      <c r="P80" s="20">
        <v>1.4059999999999999</v>
      </c>
      <c r="Q80" s="18">
        <v>53</v>
      </c>
      <c r="R80" s="18">
        <v>26.6</v>
      </c>
      <c r="S80" s="22">
        <f t="shared" si="58"/>
        <v>49.811320754716981</v>
      </c>
      <c r="T80" s="18">
        <v>7</v>
      </c>
      <c r="U80" s="18">
        <v>0.9</v>
      </c>
      <c r="V80" s="22">
        <f t="shared" si="59"/>
        <v>87.142857142857139</v>
      </c>
      <c r="W80" s="5">
        <v>19.66</v>
      </c>
      <c r="X80" s="21">
        <v>18</v>
      </c>
      <c r="Y80" s="25">
        <v>7709</v>
      </c>
      <c r="Z80" s="5">
        <f t="shared" si="60"/>
        <v>0.58512333965844399</v>
      </c>
      <c r="AA80" s="25">
        <v>299</v>
      </c>
      <c r="AB80" s="116">
        <f t="shared" si="61"/>
        <v>0.85</v>
      </c>
      <c r="AC80" s="117">
        <f t="shared" si="62"/>
        <v>85.424999999999997</v>
      </c>
      <c r="AD80" s="118">
        <f t="shared" si="63"/>
        <v>0.71187499999999992</v>
      </c>
      <c r="AE80" s="119">
        <f t="shared" si="64"/>
        <v>196.35</v>
      </c>
      <c r="AF80" s="118">
        <f t="shared" si="65"/>
        <v>1.412589928057554</v>
      </c>
      <c r="AG80" s="130">
        <f t="shared" si="66"/>
        <v>2618</v>
      </c>
    </row>
    <row r="81" spans="1:33" x14ac:dyDescent="0.2">
      <c r="A81" s="41" t="s">
        <v>34</v>
      </c>
      <c r="B81" s="36">
        <v>12750</v>
      </c>
      <c r="C81" s="38">
        <v>425</v>
      </c>
      <c r="D81" s="22">
        <v>229</v>
      </c>
      <c r="E81" s="22">
        <v>6</v>
      </c>
      <c r="F81" s="42">
        <v>97</v>
      </c>
      <c r="G81" s="33">
        <v>636</v>
      </c>
      <c r="H81" s="22">
        <v>49</v>
      </c>
      <c r="I81" s="22">
        <v>92</v>
      </c>
      <c r="J81" s="33">
        <v>433</v>
      </c>
      <c r="K81" s="22">
        <v>4</v>
      </c>
      <c r="L81" s="22">
        <v>99</v>
      </c>
      <c r="M81" s="18">
        <v>7.5</v>
      </c>
      <c r="N81" s="18">
        <v>7.6</v>
      </c>
      <c r="O81" s="20">
        <v>1.8129999999999999</v>
      </c>
      <c r="P81" s="20">
        <v>1.573</v>
      </c>
      <c r="Q81" s="55">
        <v>48</v>
      </c>
      <c r="R81" s="18">
        <v>4</v>
      </c>
      <c r="S81" s="22">
        <f t="shared" si="58"/>
        <v>91.666666666666671</v>
      </c>
      <c r="T81" s="55">
        <v>9</v>
      </c>
      <c r="U81" s="18">
        <v>3.2</v>
      </c>
      <c r="V81" s="22">
        <f t="shared" si="59"/>
        <v>64.444444444444443</v>
      </c>
      <c r="W81" s="5">
        <v>19.72</v>
      </c>
      <c r="X81" s="21">
        <v>15.3</v>
      </c>
      <c r="Y81" s="25">
        <v>9211</v>
      </c>
      <c r="Z81" s="5">
        <f t="shared" si="60"/>
        <v>0.72243137254901957</v>
      </c>
      <c r="AA81" s="25">
        <v>183</v>
      </c>
      <c r="AB81" s="116">
        <f t="shared" si="61"/>
        <v>0.85</v>
      </c>
      <c r="AC81" s="117">
        <f t="shared" si="62"/>
        <v>97.325000000000003</v>
      </c>
      <c r="AD81" s="118">
        <f t="shared" si="63"/>
        <v>0.81104166666666666</v>
      </c>
      <c r="AE81" s="119">
        <f t="shared" si="64"/>
        <v>270.3</v>
      </c>
      <c r="AF81" s="118">
        <f t="shared" si="65"/>
        <v>1.9446043165467626</v>
      </c>
      <c r="AG81" s="130">
        <f t="shared" si="66"/>
        <v>3604</v>
      </c>
    </row>
    <row r="82" spans="1:33" x14ac:dyDescent="0.2">
      <c r="A82" s="41" t="s">
        <v>35</v>
      </c>
      <c r="B82" s="36">
        <v>15397</v>
      </c>
      <c r="C82" s="38">
        <v>531</v>
      </c>
      <c r="D82" s="22">
        <v>141</v>
      </c>
      <c r="E82" s="22">
        <v>11</v>
      </c>
      <c r="F82" s="42">
        <v>92</v>
      </c>
      <c r="G82" s="33">
        <v>445</v>
      </c>
      <c r="H82" s="22">
        <v>51</v>
      </c>
      <c r="I82" s="22">
        <v>89</v>
      </c>
      <c r="J82" s="33">
        <v>305</v>
      </c>
      <c r="K82" s="22">
        <v>4</v>
      </c>
      <c r="L82" s="22">
        <v>99</v>
      </c>
      <c r="M82" s="18">
        <v>7.6</v>
      </c>
      <c r="N82" s="18">
        <v>7.6</v>
      </c>
      <c r="O82" s="20">
        <v>1.821</v>
      </c>
      <c r="P82" s="20">
        <v>1.4419999999999999</v>
      </c>
      <c r="Q82" s="55">
        <v>50</v>
      </c>
      <c r="R82" s="18">
        <v>12.9</v>
      </c>
      <c r="S82" s="22">
        <f t="shared" si="58"/>
        <v>74.2</v>
      </c>
      <c r="T82" s="55">
        <v>7</v>
      </c>
      <c r="U82" s="18">
        <v>3.7</v>
      </c>
      <c r="V82" s="22">
        <f t="shared" si="59"/>
        <v>47.142857142857146</v>
      </c>
      <c r="W82" s="5">
        <v>19.52</v>
      </c>
      <c r="X82" s="21">
        <v>15.7</v>
      </c>
      <c r="Y82" s="25">
        <v>9392</v>
      </c>
      <c r="Z82" s="5">
        <f t="shared" si="60"/>
        <v>0.60998895888809512</v>
      </c>
      <c r="AA82" s="25">
        <v>250</v>
      </c>
      <c r="AB82" s="116">
        <f t="shared" si="61"/>
        <v>1.0620000000000001</v>
      </c>
      <c r="AC82" s="117">
        <f t="shared" si="62"/>
        <v>74.870999999999995</v>
      </c>
      <c r="AD82" s="118">
        <f t="shared" si="63"/>
        <v>0.62392499999999995</v>
      </c>
      <c r="AE82" s="119">
        <f t="shared" si="64"/>
        <v>236.29499999999999</v>
      </c>
      <c r="AF82" s="118">
        <f t="shared" si="65"/>
        <v>1.6999640287769784</v>
      </c>
      <c r="AG82" s="130">
        <f t="shared" si="66"/>
        <v>3150.6</v>
      </c>
    </row>
    <row r="83" spans="1:33" x14ac:dyDescent="0.2">
      <c r="A83" s="41" t="s">
        <v>36</v>
      </c>
      <c r="B83" s="36">
        <v>16410</v>
      </c>
      <c r="C83" s="38">
        <v>547</v>
      </c>
      <c r="D83" s="22">
        <v>203</v>
      </c>
      <c r="E83" s="22">
        <v>8</v>
      </c>
      <c r="F83" s="42">
        <v>96</v>
      </c>
      <c r="G83" s="33">
        <v>446</v>
      </c>
      <c r="H83" s="22">
        <v>24</v>
      </c>
      <c r="I83" s="43" t="s">
        <v>42</v>
      </c>
      <c r="J83" s="33">
        <v>255</v>
      </c>
      <c r="K83" s="22">
        <v>5</v>
      </c>
      <c r="L83" s="43" t="s">
        <v>65</v>
      </c>
      <c r="M83" s="18">
        <v>7.5</v>
      </c>
      <c r="N83" s="18">
        <v>7.6</v>
      </c>
      <c r="O83" s="20">
        <v>1.8859999999999999</v>
      </c>
      <c r="P83" s="20">
        <v>1.548</v>
      </c>
      <c r="Q83" s="55">
        <v>46</v>
      </c>
      <c r="R83" s="18">
        <v>6.6</v>
      </c>
      <c r="S83" s="22">
        <f t="shared" si="58"/>
        <v>85.652173913043484</v>
      </c>
      <c r="T83" s="55">
        <v>7</v>
      </c>
      <c r="U83" s="18">
        <v>2.6</v>
      </c>
      <c r="V83" s="22">
        <f t="shared" si="59"/>
        <v>62.857142857142854</v>
      </c>
      <c r="W83" s="5">
        <v>15.8</v>
      </c>
      <c r="X83" s="21">
        <v>15.8</v>
      </c>
      <c r="Y83" s="25">
        <v>8288</v>
      </c>
      <c r="Z83" s="5">
        <f t="shared" si="60"/>
        <v>0.50505789152955516</v>
      </c>
      <c r="AA83" s="25">
        <v>228</v>
      </c>
      <c r="AB83" s="116">
        <f t="shared" si="61"/>
        <v>1.0940000000000001</v>
      </c>
      <c r="AC83" s="117">
        <f t="shared" si="62"/>
        <v>111.041</v>
      </c>
      <c r="AD83" s="118">
        <f t="shared" si="63"/>
        <v>0.92534166666666662</v>
      </c>
      <c r="AE83" s="119">
        <f t="shared" si="64"/>
        <v>243.96199999999999</v>
      </c>
      <c r="AF83" s="118">
        <f t="shared" si="65"/>
        <v>1.7551223021582734</v>
      </c>
      <c r="AG83" s="130">
        <f t="shared" si="66"/>
        <v>3252.8266666666668</v>
      </c>
    </row>
    <row r="84" spans="1:33" x14ac:dyDescent="0.2">
      <c r="A84" s="41" t="s">
        <v>37</v>
      </c>
      <c r="B84" s="36">
        <v>20263</v>
      </c>
      <c r="C84" s="38">
        <v>654</v>
      </c>
      <c r="D84" s="22">
        <v>126</v>
      </c>
      <c r="E84" s="22">
        <v>8</v>
      </c>
      <c r="F84" s="42">
        <v>96</v>
      </c>
      <c r="G84" s="33">
        <v>430</v>
      </c>
      <c r="H84" s="22">
        <v>36</v>
      </c>
      <c r="I84" s="43" t="s">
        <v>50</v>
      </c>
      <c r="J84" s="33">
        <v>278</v>
      </c>
      <c r="K84" s="22">
        <v>5</v>
      </c>
      <c r="L84" s="43" t="s">
        <v>65</v>
      </c>
      <c r="M84" s="18">
        <v>7.5</v>
      </c>
      <c r="N84" s="18">
        <v>7.8</v>
      </c>
      <c r="O84" s="20">
        <v>1.76</v>
      </c>
      <c r="P84" s="20">
        <v>1.498</v>
      </c>
      <c r="Q84" s="18">
        <v>44</v>
      </c>
      <c r="R84" s="18">
        <v>1.9</v>
      </c>
      <c r="S84" s="22">
        <f t="shared" si="58"/>
        <v>95.681818181818187</v>
      </c>
      <c r="T84" s="18">
        <v>7</v>
      </c>
      <c r="U84" s="18">
        <v>1.5</v>
      </c>
      <c r="V84" s="22">
        <f t="shared" si="59"/>
        <v>78.571428571428569</v>
      </c>
      <c r="W84" s="5">
        <v>11.4</v>
      </c>
      <c r="X84" s="21">
        <v>14.6</v>
      </c>
      <c r="Y84" s="25">
        <v>9927</v>
      </c>
      <c r="Z84" s="5">
        <f t="shared" si="60"/>
        <v>0.48990771356659923</v>
      </c>
      <c r="AA84" s="25">
        <v>223</v>
      </c>
      <c r="AB84" s="116">
        <f t="shared" si="61"/>
        <v>1.3080000000000001</v>
      </c>
      <c r="AC84" s="117">
        <f t="shared" si="62"/>
        <v>82.403999999999996</v>
      </c>
      <c r="AD84" s="118">
        <f t="shared" si="63"/>
        <v>0.68669999999999998</v>
      </c>
      <c r="AE84" s="119">
        <f t="shared" si="64"/>
        <v>281.22000000000003</v>
      </c>
      <c r="AF84" s="118">
        <f t="shared" si="65"/>
        <v>2.0231654676258994</v>
      </c>
      <c r="AG84" s="130">
        <f t="shared" si="66"/>
        <v>3749.6000000000004</v>
      </c>
    </row>
    <row r="85" spans="1:33" x14ac:dyDescent="0.2">
      <c r="A85" s="41" t="s">
        <v>40</v>
      </c>
      <c r="B85" s="36">
        <v>17160</v>
      </c>
      <c r="C85" s="38">
        <v>554</v>
      </c>
      <c r="D85" s="22">
        <v>264</v>
      </c>
      <c r="E85" s="22">
        <v>5</v>
      </c>
      <c r="F85" s="42">
        <v>98</v>
      </c>
      <c r="G85" s="33">
        <v>446</v>
      </c>
      <c r="H85" s="22">
        <v>50</v>
      </c>
      <c r="I85" s="43" t="s">
        <v>47</v>
      </c>
      <c r="J85" s="33">
        <v>255</v>
      </c>
      <c r="K85" s="22">
        <v>4</v>
      </c>
      <c r="L85" s="43" t="s">
        <v>65</v>
      </c>
      <c r="M85" s="18">
        <v>7.5</v>
      </c>
      <c r="N85" s="18">
        <v>7.8</v>
      </c>
      <c r="O85" s="20">
        <v>1.9139999999999999</v>
      </c>
      <c r="P85" s="20">
        <v>1.66</v>
      </c>
      <c r="Q85" s="18">
        <v>48</v>
      </c>
      <c r="R85" s="18">
        <v>3</v>
      </c>
      <c r="S85" s="22">
        <f t="shared" si="58"/>
        <v>93.75</v>
      </c>
      <c r="T85" s="18">
        <v>7</v>
      </c>
      <c r="U85" s="18">
        <v>0.5</v>
      </c>
      <c r="V85" s="22">
        <f>100-((U85*100)/T85)</f>
        <v>92.857142857142861</v>
      </c>
      <c r="W85" s="5">
        <v>20.3</v>
      </c>
      <c r="X85" s="21">
        <v>14.1</v>
      </c>
      <c r="Y85" s="25">
        <v>9591</v>
      </c>
      <c r="Z85" s="5">
        <f t="shared" si="60"/>
        <v>0.55891608391608394</v>
      </c>
      <c r="AA85" s="25">
        <v>229</v>
      </c>
      <c r="AB85" s="116">
        <f t="shared" si="61"/>
        <v>1.1080000000000001</v>
      </c>
      <c r="AC85" s="117">
        <f t="shared" si="62"/>
        <v>146.256</v>
      </c>
      <c r="AD85" s="118">
        <f t="shared" si="63"/>
        <v>1.2188000000000001</v>
      </c>
      <c r="AE85" s="119">
        <f t="shared" si="64"/>
        <v>247.084</v>
      </c>
      <c r="AF85" s="118">
        <f t="shared" si="65"/>
        <v>1.7775827338129497</v>
      </c>
      <c r="AG85" s="130">
        <f t="shared" si="66"/>
        <v>3294.4533333333334</v>
      </c>
    </row>
    <row r="86" spans="1:33" x14ac:dyDescent="0.2">
      <c r="A86" s="41" t="s">
        <v>43</v>
      </c>
      <c r="B86" s="36">
        <v>16053</v>
      </c>
      <c r="C86" s="38">
        <v>503</v>
      </c>
      <c r="D86" s="22">
        <v>175</v>
      </c>
      <c r="E86" s="22">
        <v>7</v>
      </c>
      <c r="F86" s="42">
        <v>96</v>
      </c>
      <c r="G86" s="33">
        <v>382</v>
      </c>
      <c r="H86" s="22">
        <v>54</v>
      </c>
      <c r="I86" s="43" t="s">
        <v>79</v>
      </c>
      <c r="J86" s="33">
        <v>233</v>
      </c>
      <c r="K86" s="22">
        <v>5</v>
      </c>
      <c r="L86" s="43" t="s">
        <v>65</v>
      </c>
      <c r="M86" s="18">
        <v>7.6</v>
      </c>
      <c r="N86" s="18">
        <v>7.7</v>
      </c>
      <c r="O86" s="20">
        <v>1.89</v>
      </c>
      <c r="P86" s="20">
        <v>1.66</v>
      </c>
      <c r="Q86" s="18">
        <v>45</v>
      </c>
      <c r="R86" s="18">
        <v>5.5</v>
      </c>
      <c r="S86" s="22">
        <f t="shared" si="58"/>
        <v>87.777777777777771</v>
      </c>
      <c r="T86" s="18">
        <v>7</v>
      </c>
      <c r="U86" s="18">
        <v>2</v>
      </c>
      <c r="V86" s="22">
        <f>100-((U86*100)/T86)</f>
        <v>71.428571428571431</v>
      </c>
      <c r="W86" s="5">
        <v>21.08</v>
      </c>
      <c r="X86" s="21">
        <v>15.4</v>
      </c>
      <c r="Y86" s="25">
        <v>8573</v>
      </c>
      <c r="Z86" s="5">
        <f t="shared" si="60"/>
        <v>0.53404348096928922</v>
      </c>
      <c r="AA86" s="25">
        <v>153</v>
      </c>
      <c r="AB86" s="116">
        <f t="shared" si="61"/>
        <v>1.006</v>
      </c>
      <c r="AC86" s="117">
        <f t="shared" si="62"/>
        <v>88.025000000000006</v>
      </c>
      <c r="AD86" s="118">
        <f t="shared" si="63"/>
        <v>0.73354166666666676</v>
      </c>
      <c r="AE86" s="119">
        <f t="shared" si="64"/>
        <v>192.14599999999999</v>
      </c>
      <c r="AF86" s="118">
        <f t="shared" si="65"/>
        <v>1.382345323741007</v>
      </c>
      <c r="AG86" s="130">
        <f t="shared" si="66"/>
        <v>2561.9466666666672</v>
      </c>
    </row>
    <row r="87" spans="1:33" x14ac:dyDescent="0.2">
      <c r="A87" s="41" t="s">
        <v>46</v>
      </c>
      <c r="B87" s="36">
        <v>15622</v>
      </c>
      <c r="C87" s="38">
        <v>504</v>
      </c>
      <c r="D87" s="22">
        <v>199</v>
      </c>
      <c r="E87" s="22">
        <v>7</v>
      </c>
      <c r="F87" s="42">
        <v>97</v>
      </c>
      <c r="G87" s="33">
        <v>508</v>
      </c>
      <c r="H87" s="22">
        <v>50</v>
      </c>
      <c r="I87" s="43" t="s">
        <v>80</v>
      </c>
      <c r="J87" s="33">
        <v>293</v>
      </c>
      <c r="K87" s="22">
        <v>7</v>
      </c>
      <c r="L87" s="43" t="s">
        <v>65</v>
      </c>
      <c r="M87" s="18">
        <v>7.6</v>
      </c>
      <c r="N87" s="18">
        <v>7.7</v>
      </c>
      <c r="O87" s="20">
        <v>1.843</v>
      </c>
      <c r="P87" s="20">
        <v>1.675</v>
      </c>
      <c r="Q87" s="18">
        <v>43</v>
      </c>
      <c r="R87" s="18">
        <v>2.4</v>
      </c>
      <c r="S87" s="22">
        <f t="shared" si="58"/>
        <v>94.418604651162795</v>
      </c>
      <c r="T87" s="18">
        <v>7</v>
      </c>
      <c r="U87" s="18">
        <v>2.2999999999999998</v>
      </c>
      <c r="V87" s="22">
        <f>100-((U87*100)/T87)</f>
        <v>67.142857142857139</v>
      </c>
      <c r="W87" s="5">
        <v>12.68</v>
      </c>
      <c r="X87" s="21">
        <v>15.5</v>
      </c>
      <c r="Y87" s="25">
        <v>9090</v>
      </c>
      <c r="Z87" s="5">
        <f t="shared" si="60"/>
        <v>0.58187171937011906</v>
      </c>
      <c r="AA87" s="25">
        <v>212</v>
      </c>
      <c r="AB87" s="116">
        <f t="shared" si="61"/>
        <v>1.008</v>
      </c>
      <c r="AC87" s="117">
        <f t="shared" si="62"/>
        <v>100.29600000000001</v>
      </c>
      <c r="AD87" s="118">
        <f t="shared" si="63"/>
        <v>0.8358000000000001</v>
      </c>
      <c r="AE87" s="119">
        <f t="shared" si="64"/>
        <v>256.03199999999998</v>
      </c>
      <c r="AF87" s="118">
        <f t="shared" si="65"/>
        <v>1.841956834532374</v>
      </c>
      <c r="AG87" s="130">
        <f t="shared" si="66"/>
        <v>3413.7600000000007</v>
      </c>
    </row>
    <row r="88" spans="1:33" x14ac:dyDescent="0.2">
      <c r="A88" s="41" t="s">
        <v>49</v>
      </c>
      <c r="B88" s="36">
        <v>14132</v>
      </c>
      <c r="C88" s="38">
        <v>471</v>
      </c>
      <c r="D88" s="22">
        <v>189</v>
      </c>
      <c r="E88" s="22">
        <v>32</v>
      </c>
      <c r="F88" s="42">
        <v>83</v>
      </c>
      <c r="G88" s="33">
        <v>411</v>
      </c>
      <c r="H88" s="22">
        <v>61</v>
      </c>
      <c r="I88" s="43" t="s">
        <v>86</v>
      </c>
      <c r="J88" s="33">
        <v>215</v>
      </c>
      <c r="K88" s="22">
        <v>6</v>
      </c>
      <c r="L88" s="43" t="s">
        <v>48</v>
      </c>
      <c r="M88" s="18">
        <v>7.6</v>
      </c>
      <c r="N88" s="18">
        <v>7.6</v>
      </c>
      <c r="O88" s="20">
        <v>2.1150000000000002</v>
      </c>
      <c r="P88" s="20">
        <v>1.4450000000000001</v>
      </c>
      <c r="Q88" s="18">
        <v>57</v>
      </c>
      <c r="R88" s="18">
        <v>16.7</v>
      </c>
      <c r="S88" s="22">
        <f t="shared" si="58"/>
        <v>70.701754385964904</v>
      </c>
      <c r="T88" s="18">
        <v>9</v>
      </c>
      <c r="U88" s="18">
        <v>2.6</v>
      </c>
      <c r="V88" s="22">
        <f>100-((U88*100)/T88)</f>
        <v>71.111111111111114</v>
      </c>
      <c r="W88" s="5">
        <v>21.6</v>
      </c>
      <c r="X88" s="21">
        <v>21.9</v>
      </c>
      <c r="Y88" s="25">
        <v>8185</v>
      </c>
      <c r="Z88" s="5">
        <f t="shared" si="60"/>
        <v>0.57918199830172656</v>
      </c>
      <c r="AA88" s="25">
        <v>330</v>
      </c>
      <c r="AB88" s="116">
        <f t="shared" si="61"/>
        <v>0.94199999999999995</v>
      </c>
      <c r="AC88" s="117">
        <f t="shared" si="62"/>
        <v>89.019000000000005</v>
      </c>
      <c r="AD88" s="118">
        <f t="shared" si="63"/>
        <v>0.74182500000000007</v>
      </c>
      <c r="AE88" s="119">
        <f t="shared" si="64"/>
        <v>193.58099999999999</v>
      </c>
      <c r="AF88" s="118">
        <f t="shared" si="65"/>
        <v>1.3926690647482014</v>
      </c>
      <c r="AG88" s="130">
        <f t="shared" si="66"/>
        <v>2581.0800000000004</v>
      </c>
    </row>
    <row r="89" spans="1:33" ht="13.5" thickBot="1" x14ac:dyDescent="0.25">
      <c r="A89" s="41" t="s">
        <v>51</v>
      </c>
      <c r="B89" s="37">
        <v>8898</v>
      </c>
      <c r="C89" s="39">
        <v>287</v>
      </c>
      <c r="D89" s="30">
        <v>210</v>
      </c>
      <c r="E89" s="30">
        <v>21</v>
      </c>
      <c r="F89" s="44">
        <v>90</v>
      </c>
      <c r="G89" s="34">
        <v>676</v>
      </c>
      <c r="H89" s="30">
        <v>68</v>
      </c>
      <c r="I89" s="45" t="s">
        <v>80</v>
      </c>
      <c r="J89" s="34">
        <v>410</v>
      </c>
      <c r="K89" s="30">
        <v>7</v>
      </c>
      <c r="L89" s="45" t="s">
        <v>65</v>
      </c>
      <c r="M89" s="18">
        <v>7.4</v>
      </c>
      <c r="N89" s="18">
        <v>7.5</v>
      </c>
      <c r="O89" s="20">
        <v>2.044</v>
      </c>
      <c r="P89" s="20">
        <v>1.913</v>
      </c>
      <c r="Q89" s="18">
        <v>65</v>
      </c>
      <c r="R89" s="18">
        <v>10.6</v>
      </c>
      <c r="S89" s="22">
        <f t="shared" si="58"/>
        <v>83.692307692307693</v>
      </c>
      <c r="T89" s="18">
        <v>10</v>
      </c>
      <c r="U89" s="18">
        <v>1.3</v>
      </c>
      <c r="V89" s="22">
        <f>100-((U89*100)/T89)</f>
        <v>87</v>
      </c>
      <c r="W89" s="53">
        <v>16.8</v>
      </c>
      <c r="X89" s="56">
        <v>17.600000000000001</v>
      </c>
      <c r="Y89" s="26">
        <v>8898</v>
      </c>
      <c r="Z89" s="5">
        <f t="shared" si="60"/>
        <v>1</v>
      </c>
      <c r="AA89" s="26">
        <v>143</v>
      </c>
      <c r="AB89" s="116">
        <f t="shared" si="61"/>
        <v>0.57399999999999995</v>
      </c>
      <c r="AC89" s="117">
        <f t="shared" si="62"/>
        <v>60.27</v>
      </c>
      <c r="AD89" s="118">
        <f t="shared" si="63"/>
        <v>0.50224999999999997</v>
      </c>
      <c r="AE89" s="119">
        <f t="shared" si="64"/>
        <v>194.012</v>
      </c>
      <c r="AF89" s="118">
        <f t="shared" si="65"/>
        <v>1.395769784172662</v>
      </c>
      <c r="AG89" s="130">
        <f t="shared" si="66"/>
        <v>2586.8266666666668</v>
      </c>
    </row>
    <row r="90" spans="1:33" ht="13.5" thickTop="1" x14ac:dyDescent="0.2">
      <c r="A90" s="48" t="s">
        <v>87</v>
      </c>
      <c r="B90" s="49">
        <f t="shared" ref="B90:L90" si="67">SUM(B78:B89)</f>
        <v>171465</v>
      </c>
      <c r="C90" s="49">
        <f t="shared" si="67"/>
        <v>5639</v>
      </c>
      <c r="D90" s="49">
        <f t="shared" si="67"/>
        <v>2405</v>
      </c>
      <c r="E90" s="49">
        <f>SUM(E78:E89)</f>
        <v>145</v>
      </c>
      <c r="F90" s="50">
        <f>SUM(F78:F89)</f>
        <v>1125</v>
      </c>
      <c r="G90" s="49">
        <f t="shared" si="67"/>
        <v>6181</v>
      </c>
      <c r="H90" s="49">
        <f>SUM(H78:H89)</f>
        <v>650</v>
      </c>
      <c r="I90" s="50">
        <f t="shared" ref="I90" si="68">SUM(I78:I89)</f>
        <v>446</v>
      </c>
      <c r="J90" s="49">
        <f>SUM(J78:J89)</f>
        <v>3850</v>
      </c>
      <c r="K90" s="49">
        <f t="shared" si="67"/>
        <v>78</v>
      </c>
      <c r="L90" s="50">
        <f t="shared" si="67"/>
        <v>489</v>
      </c>
      <c r="M90" s="52"/>
      <c r="N90" s="52"/>
      <c r="O90" s="125"/>
      <c r="P90" s="125"/>
      <c r="Q90" s="52"/>
      <c r="R90" s="52"/>
      <c r="S90" s="50">
        <f>SUM(S78:S89)</f>
        <v>979.52141357049686</v>
      </c>
      <c r="T90" s="52"/>
      <c r="U90" s="52"/>
      <c r="V90" s="50">
        <f t="shared" ref="V90:AA90" si="69">SUM(V78:V89)</f>
        <v>835.69841269841265</v>
      </c>
      <c r="W90" s="49">
        <f t="shared" si="69"/>
        <v>227.92</v>
      </c>
      <c r="X90" s="50">
        <f t="shared" si="69"/>
        <v>193.1</v>
      </c>
      <c r="Y90" s="49">
        <f t="shared" si="69"/>
        <v>104890</v>
      </c>
      <c r="Z90" s="51">
        <f t="shared" si="69"/>
        <v>7.6531074936965533</v>
      </c>
      <c r="AA90" s="49">
        <f t="shared" si="69"/>
        <v>2440</v>
      </c>
      <c r="AB90" s="120"/>
      <c r="AC90" s="121"/>
      <c r="AD90" s="122"/>
      <c r="AE90" s="123"/>
      <c r="AF90" s="122"/>
      <c r="AG90" s="138"/>
    </row>
    <row r="91" spans="1:33" ht="13.5" thickBot="1" x14ac:dyDescent="0.25">
      <c r="A91" s="47" t="s">
        <v>88</v>
      </c>
      <c r="B91" s="6">
        <f>SUM(AVERAGE(B78:B89))</f>
        <v>14288.75</v>
      </c>
      <c r="C91" s="6">
        <f t="shared" ref="C91:V91" si="70">SUM(AVERAGE(C78:C89))</f>
        <v>469.91666666666669</v>
      </c>
      <c r="D91" s="6">
        <f t="shared" si="70"/>
        <v>200.41666666666666</v>
      </c>
      <c r="E91" s="6">
        <f>SUM(AVERAGE(E78:E89))</f>
        <v>12.083333333333334</v>
      </c>
      <c r="F91" s="6">
        <f>SUM(AVERAGE(F78:F89))</f>
        <v>93.75</v>
      </c>
      <c r="G91" s="6">
        <f t="shared" si="70"/>
        <v>515.08333333333337</v>
      </c>
      <c r="H91" s="6">
        <f>SUM(AVERAGE(H78:H89))</f>
        <v>54.166666666666664</v>
      </c>
      <c r="I91" s="6">
        <f t="shared" ref="I91" si="71">SUM(AVERAGE(I78:I89))</f>
        <v>89.2</v>
      </c>
      <c r="J91" s="6">
        <f>SUM(AVERAGE(J78:J89))</f>
        <v>320.83333333333331</v>
      </c>
      <c r="K91" s="6">
        <f t="shared" si="70"/>
        <v>6.5</v>
      </c>
      <c r="L91" s="6">
        <f t="shared" si="70"/>
        <v>97.8</v>
      </c>
      <c r="M91" s="19">
        <f t="shared" si="70"/>
        <v>7.5833333333333321</v>
      </c>
      <c r="N91" s="19">
        <f t="shared" si="70"/>
        <v>7.6499999999999995</v>
      </c>
      <c r="O91" s="126">
        <f t="shared" si="70"/>
        <v>1.8259166666666664</v>
      </c>
      <c r="P91" s="126">
        <f t="shared" si="70"/>
        <v>1.5644166666666666</v>
      </c>
      <c r="Q91" s="19">
        <f t="shared" si="70"/>
        <v>53.083333333333336</v>
      </c>
      <c r="R91" s="19">
        <f t="shared" si="70"/>
        <v>10.266666666666667</v>
      </c>
      <c r="S91" s="6">
        <f t="shared" si="70"/>
        <v>81.626784464208072</v>
      </c>
      <c r="T91" s="19">
        <f t="shared" si="70"/>
        <v>8.0833333333333339</v>
      </c>
      <c r="U91" s="19">
        <f t="shared" si="70"/>
        <v>2.5000000000000004</v>
      </c>
      <c r="V91" s="6">
        <f t="shared" si="70"/>
        <v>69.641534391534393</v>
      </c>
      <c r="W91" s="6">
        <f>SUM(AVERAGE(W78:W89))</f>
        <v>18.993333333333332</v>
      </c>
      <c r="X91" s="6">
        <f>SUM(AVERAGE(X78:X89))</f>
        <v>16.091666666666665</v>
      </c>
      <c r="Y91" s="6">
        <f>SUM(AVERAGE(Y78:Y89))</f>
        <v>8740.8333333333339</v>
      </c>
      <c r="Z91" s="40">
        <f>SUM(AVERAGE(Z78:Z89))</f>
        <v>0.63775895780804615</v>
      </c>
      <c r="AA91" s="6">
        <f>SUM(AVERAGE(AA78:AA89))</f>
        <v>203.33333333333334</v>
      </c>
      <c r="AB91" s="116">
        <f t="shared" ref="AB91" si="72">C91/$C$2</f>
        <v>0.93983333333333341</v>
      </c>
      <c r="AC91" s="117">
        <f t="shared" ref="AC91" si="73">(C91*D91)/1000</f>
        <v>94.179131944444435</v>
      </c>
      <c r="AD91" s="118">
        <f t="shared" si="63"/>
        <v>0.78482609953703697</v>
      </c>
      <c r="AE91" s="119">
        <f t="shared" ref="AE91" si="74">(C91*G91)/1000</f>
        <v>242.04624305555558</v>
      </c>
      <c r="AF91" s="124">
        <f t="shared" ref="AF91" si="75">(AE91)/$G$3</f>
        <v>1.7413398780975222</v>
      </c>
      <c r="AG91" s="142">
        <f>AVERAGE(AG78:AG89)</f>
        <v>3119.6944444444453</v>
      </c>
    </row>
    <row r="92" spans="1:33" ht="13.5" thickTop="1" x14ac:dyDescent="0.2"/>
    <row r="93" spans="1:33" ht="13.5" thickBot="1" x14ac:dyDescent="0.25"/>
    <row r="94" spans="1:33" ht="13.5" thickTop="1" x14ac:dyDescent="0.2">
      <c r="A94" s="11" t="s">
        <v>5</v>
      </c>
      <c r="B94" s="12" t="s">
        <v>6</v>
      </c>
      <c r="C94" s="12" t="s">
        <v>6</v>
      </c>
      <c r="D94" s="12" t="s">
        <v>7</v>
      </c>
      <c r="E94" s="12" t="s">
        <v>8</v>
      </c>
      <c r="F94" s="12" t="s">
        <v>2</v>
      </c>
      <c r="G94" s="12" t="s">
        <v>9</v>
      </c>
      <c r="H94" s="12" t="s">
        <v>10</v>
      </c>
      <c r="I94" s="12" t="s">
        <v>11</v>
      </c>
      <c r="J94" s="12" t="s">
        <v>12</v>
      </c>
      <c r="K94" s="12" t="s">
        <v>13</v>
      </c>
      <c r="L94" s="12" t="s">
        <v>3</v>
      </c>
      <c r="M94" s="12" t="s">
        <v>21</v>
      </c>
      <c r="N94" s="12" t="s">
        <v>14</v>
      </c>
      <c r="O94" s="12" t="s">
        <v>15</v>
      </c>
      <c r="P94" s="12" t="s">
        <v>16</v>
      </c>
      <c r="Q94" s="12" t="s">
        <v>68</v>
      </c>
      <c r="R94" s="12" t="s">
        <v>69</v>
      </c>
      <c r="S94" s="12" t="s">
        <v>70</v>
      </c>
      <c r="T94" s="12" t="s">
        <v>71</v>
      </c>
      <c r="U94" s="12" t="s">
        <v>72</v>
      </c>
      <c r="V94" s="12" t="s">
        <v>73</v>
      </c>
      <c r="W94" s="12" t="s">
        <v>17</v>
      </c>
      <c r="X94" s="13" t="s">
        <v>18</v>
      </c>
      <c r="Y94" s="13" t="s">
        <v>19</v>
      </c>
      <c r="Z94" s="13" t="s">
        <v>20</v>
      </c>
      <c r="AA94" s="13" t="s">
        <v>74</v>
      </c>
      <c r="AB94" s="109" t="s">
        <v>55</v>
      </c>
      <c r="AC94" s="110" t="s">
        <v>56</v>
      </c>
      <c r="AD94" s="111" t="s">
        <v>57</v>
      </c>
      <c r="AE94" s="112" t="s">
        <v>55</v>
      </c>
      <c r="AF94" s="111" t="s">
        <v>55</v>
      </c>
      <c r="AG94" s="109" t="s">
        <v>147</v>
      </c>
    </row>
    <row r="95" spans="1:33" ht="13.5" thickBot="1" x14ac:dyDescent="0.25">
      <c r="A95" s="14" t="s">
        <v>89</v>
      </c>
      <c r="B95" s="15" t="s">
        <v>23</v>
      </c>
      <c r="C95" s="16" t="s">
        <v>24</v>
      </c>
      <c r="D95" s="15" t="s">
        <v>25</v>
      </c>
      <c r="E95" s="15" t="s">
        <v>25</v>
      </c>
      <c r="F95" s="17" t="s">
        <v>26</v>
      </c>
      <c r="G95" s="15" t="s">
        <v>25</v>
      </c>
      <c r="H95" s="15" t="s">
        <v>25</v>
      </c>
      <c r="I95" s="17" t="s">
        <v>26</v>
      </c>
      <c r="J95" s="15" t="s">
        <v>25</v>
      </c>
      <c r="K95" s="15" t="s">
        <v>25</v>
      </c>
      <c r="L95" s="17" t="s">
        <v>26</v>
      </c>
      <c r="M95" s="15"/>
      <c r="N95" s="15"/>
      <c r="O95" s="15"/>
      <c r="P95" s="15"/>
      <c r="Q95" s="15"/>
      <c r="R95" s="15"/>
      <c r="S95" s="17" t="s">
        <v>26</v>
      </c>
      <c r="T95" s="15"/>
      <c r="U95" s="15"/>
      <c r="V95" s="17" t="s">
        <v>26</v>
      </c>
      <c r="W95" s="15" t="s">
        <v>27</v>
      </c>
      <c r="X95" s="17" t="s">
        <v>28</v>
      </c>
      <c r="Y95" s="17" t="s">
        <v>29</v>
      </c>
      <c r="Z95" s="16" t="s">
        <v>30</v>
      </c>
      <c r="AA95" s="17" t="s">
        <v>29</v>
      </c>
      <c r="AB95" s="113" t="s">
        <v>6</v>
      </c>
      <c r="AC95" s="114" t="s">
        <v>59</v>
      </c>
      <c r="AD95" s="85" t="s">
        <v>60</v>
      </c>
      <c r="AE95" s="115" t="s">
        <v>61</v>
      </c>
      <c r="AF95" s="85" t="s">
        <v>62</v>
      </c>
      <c r="AG95" s="127" t="s">
        <v>148</v>
      </c>
    </row>
    <row r="96" spans="1:33" ht="13.5" thickTop="1" x14ac:dyDescent="0.2">
      <c r="A96" s="41" t="s">
        <v>31</v>
      </c>
      <c r="B96" s="35">
        <v>11598</v>
      </c>
      <c r="C96" s="35">
        <v>374</v>
      </c>
      <c r="D96" s="27">
        <v>249</v>
      </c>
      <c r="E96" s="27">
        <v>14</v>
      </c>
      <c r="F96" s="46">
        <v>94</v>
      </c>
      <c r="G96" s="32">
        <v>654</v>
      </c>
      <c r="H96" s="27">
        <v>39</v>
      </c>
      <c r="I96" s="27">
        <v>94</v>
      </c>
      <c r="J96" s="32">
        <v>333</v>
      </c>
      <c r="K96" s="27">
        <v>5</v>
      </c>
      <c r="L96" s="27">
        <v>98</v>
      </c>
      <c r="M96" s="18">
        <v>7.3</v>
      </c>
      <c r="N96" s="18">
        <v>7.3</v>
      </c>
      <c r="O96" s="20">
        <v>1.5960000000000001</v>
      </c>
      <c r="P96" s="20">
        <v>1.5669999999999999</v>
      </c>
      <c r="Q96" s="18">
        <v>52</v>
      </c>
      <c r="R96" s="18">
        <v>6.8</v>
      </c>
      <c r="S96" s="22">
        <f t="shared" ref="S96:S107" si="76">100-((R96*100)/Q96)</f>
        <v>86.92307692307692</v>
      </c>
      <c r="T96" s="18">
        <v>10</v>
      </c>
      <c r="U96" s="18">
        <v>2.4</v>
      </c>
      <c r="V96" s="22">
        <f t="shared" ref="V96:V102" si="77">100-((U96*100)/T96)</f>
        <v>76</v>
      </c>
      <c r="W96" s="28">
        <v>25.74</v>
      </c>
      <c r="X96" s="29">
        <v>16.899999999999999</v>
      </c>
      <c r="Y96" s="24">
        <v>7743</v>
      </c>
      <c r="Z96" s="5">
        <f t="shared" ref="Z96:Z107" si="78">Y96/B96</f>
        <v>0.66761510605276775</v>
      </c>
      <c r="AA96" s="24">
        <v>179</v>
      </c>
      <c r="AB96" s="116">
        <f>C96/$C$2</f>
        <v>0.748</v>
      </c>
      <c r="AC96" s="117">
        <f>(C96*D96)/1000</f>
        <v>93.126000000000005</v>
      </c>
      <c r="AD96" s="118">
        <f>(AC96)/$E$3</f>
        <v>0.77605000000000002</v>
      </c>
      <c r="AE96" s="119">
        <f>(C96*G96)/1000</f>
        <v>244.596</v>
      </c>
      <c r="AF96" s="118">
        <f>(AE96)/$G$3</f>
        <v>1.7596834532374102</v>
      </c>
      <c r="AG96" s="130">
        <f>(0.8*C96*G96)/60</f>
        <v>3261.2799999999997</v>
      </c>
    </row>
    <row r="97" spans="1:33" x14ac:dyDescent="0.2">
      <c r="A97" s="41" t="s">
        <v>32</v>
      </c>
      <c r="B97" s="36">
        <v>10716</v>
      </c>
      <c r="C97" s="38">
        <v>370</v>
      </c>
      <c r="D97" s="22">
        <v>197</v>
      </c>
      <c r="E97" s="22">
        <v>10</v>
      </c>
      <c r="F97" s="42">
        <v>95</v>
      </c>
      <c r="G97" s="33">
        <v>665</v>
      </c>
      <c r="H97" s="22">
        <v>73</v>
      </c>
      <c r="I97" s="22">
        <v>89</v>
      </c>
      <c r="J97" s="33">
        <v>408</v>
      </c>
      <c r="K97" s="22">
        <v>8</v>
      </c>
      <c r="L97" s="22">
        <v>98</v>
      </c>
      <c r="M97" s="18">
        <v>7.5</v>
      </c>
      <c r="N97" s="18">
        <v>7.4</v>
      </c>
      <c r="O97" s="20">
        <v>1.9790000000000001</v>
      </c>
      <c r="P97" s="20">
        <v>1.7549999999999999</v>
      </c>
      <c r="Q97" s="18">
        <v>67</v>
      </c>
      <c r="R97" s="18">
        <v>12.4</v>
      </c>
      <c r="S97" s="22">
        <f t="shared" si="76"/>
        <v>81.492537313432834</v>
      </c>
      <c r="T97" s="18">
        <v>9</v>
      </c>
      <c r="U97" s="18">
        <v>1.7</v>
      </c>
      <c r="V97" s="22">
        <f t="shared" si="77"/>
        <v>81.111111111111114</v>
      </c>
      <c r="W97" s="5">
        <v>21.36</v>
      </c>
      <c r="X97" s="21">
        <v>15.2</v>
      </c>
      <c r="Y97" s="25">
        <v>7279</v>
      </c>
      <c r="Z97" s="5">
        <f t="shared" si="78"/>
        <v>0.6792646509891751</v>
      </c>
      <c r="AA97" s="25">
        <v>133</v>
      </c>
      <c r="AB97" s="116">
        <f t="shared" ref="AB97:AB107" si="79">C97/$C$2</f>
        <v>0.74</v>
      </c>
      <c r="AC97" s="117">
        <f t="shared" ref="AC97:AC107" si="80">(C97*D97)/1000</f>
        <v>72.89</v>
      </c>
      <c r="AD97" s="118">
        <f t="shared" ref="AD97:AD109" si="81">(AC97)/$E$3</f>
        <v>0.60741666666666672</v>
      </c>
      <c r="AE97" s="119">
        <f t="shared" ref="AE97:AE107" si="82">(C97*G97)/1000</f>
        <v>246.05</v>
      </c>
      <c r="AF97" s="118">
        <f t="shared" ref="AF97:AF107" si="83">(AE97)/$G$3</f>
        <v>1.7701438848920865</v>
      </c>
      <c r="AG97" s="130">
        <f t="shared" ref="AG97:AG107" si="84">(0.8*C97*G97)/60</f>
        <v>3280.6666666666665</v>
      </c>
    </row>
    <row r="98" spans="1:33" x14ac:dyDescent="0.2">
      <c r="A98" s="41" t="s">
        <v>33</v>
      </c>
      <c r="B98" s="36">
        <v>11196</v>
      </c>
      <c r="C98" s="38">
        <v>361</v>
      </c>
      <c r="D98" s="22">
        <v>251</v>
      </c>
      <c r="E98" s="22">
        <v>31</v>
      </c>
      <c r="F98" s="42">
        <v>88</v>
      </c>
      <c r="G98" s="33">
        <v>657</v>
      </c>
      <c r="H98" s="22">
        <v>100</v>
      </c>
      <c r="I98" s="22">
        <v>85</v>
      </c>
      <c r="J98" s="33">
        <v>370</v>
      </c>
      <c r="K98" s="22">
        <v>12</v>
      </c>
      <c r="L98" s="22">
        <v>97</v>
      </c>
      <c r="M98" s="18">
        <v>7.4</v>
      </c>
      <c r="N98" s="18">
        <v>7.5</v>
      </c>
      <c r="O98" s="20">
        <v>1.7010000000000001</v>
      </c>
      <c r="P98" s="20">
        <v>1.393</v>
      </c>
      <c r="Q98" s="18">
        <v>57</v>
      </c>
      <c r="R98" s="18">
        <v>7</v>
      </c>
      <c r="S98" s="22">
        <f t="shared" si="76"/>
        <v>87.719298245614027</v>
      </c>
      <c r="T98" s="18">
        <v>9</v>
      </c>
      <c r="U98" s="18">
        <v>3.4</v>
      </c>
      <c r="V98" s="22">
        <f t="shared" si="77"/>
        <v>62.222222222222221</v>
      </c>
      <c r="W98" s="5">
        <v>22.82</v>
      </c>
      <c r="X98" s="21">
        <v>14.3</v>
      </c>
      <c r="Y98" s="25">
        <v>7911</v>
      </c>
      <c r="Z98" s="5">
        <f t="shared" si="78"/>
        <v>0.70659163987138263</v>
      </c>
      <c r="AA98" s="25">
        <v>212</v>
      </c>
      <c r="AB98" s="116">
        <f t="shared" si="79"/>
        <v>0.72199999999999998</v>
      </c>
      <c r="AC98" s="117">
        <f t="shared" si="80"/>
        <v>90.611000000000004</v>
      </c>
      <c r="AD98" s="118">
        <f t="shared" si="81"/>
        <v>0.75509166666666672</v>
      </c>
      <c r="AE98" s="119">
        <f t="shared" si="82"/>
        <v>237.17699999999999</v>
      </c>
      <c r="AF98" s="118">
        <f t="shared" si="83"/>
        <v>1.7063093525179855</v>
      </c>
      <c r="AG98" s="130">
        <f t="shared" si="84"/>
        <v>3162.36</v>
      </c>
    </row>
    <row r="99" spans="1:33" x14ac:dyDescent="0.2">
      <c r="A99" s="41" t="s">
        <v>34</v>
      </c>
      <c r="B99" s="36">
        <v>10034</v>
      </c>
      <c r="C99" s="38">
        <v>334</v>
      </c>
      <c r="D99" s="22">
        <v>131</v>
      </c>
      <c r="E99" s="22">
        <v>7</v>
      </c>
      <c r="F99" s="42">
        <v>95</v>
      </c>
      <c r="G99" s="33">
        <v>476</v>
      </c>
      <c r="H99" s="22">
        <v>73</v>
      </c>
      <c r="I99" s="22">
        <v>85</v>
      </c>
      <c r="J99" s="33">
        <v>295</v>
      </c>
      <c r="K99" s="22">
        <v>13</v>
      </c>
      <c r="L99" s="22">
        <v>96</v>
      </c>
      <c r="M99" s="18">
        <v>7.3</v>
      </c>
      <c r="N99" s="18">
        <v>7.5</v>
      </c>
      <c r="O99" s="20">
        <v>1.748</v>
      </c>
      <c r="P99" s="20">
        <v>1.335</v>
      </c>
      <c r="Q99" s="55">
        <v>65</v>
      </c>
      <c r="R99" s="18">
        <v>3.9</v>
      </c>
      <c r="S99" s="22">
        <f t="shared" si="76"/>
        <v>94</v>
      </c>
      <c r="T99" s="55">
        <v>9</v>
      </c>
      <c r="U99" s="18">
        <v>1.2</v>
      </c>
      <c r="V99" s="22">
        <f t="shared" si="77"/>
        <v>86.666666666666671</v>
      </c>
      <c r="W99" s="5">
        <v>15.3</v>
      </c>
      <c r="X99" s="21">
        <v>15.8</v>
      </c>
      <c r="Y99" s="25">
        <v>5526</v>
      </c>
      <c r="Z99" s="5">
        <f t="shared" si="78"/>
        <v>0.55072752641020528</v>
      </c>
      <c r="AA99" s="25">
        <v>251</v>
      </c>
      <c r="AB99" s="116">
        <f t="shared" si="79"/>
        <v>0.66800000000000004</v>
      </c>
      <c r="AC99" s="117">
        <f t="shared" si="80"/>
        <v>43.753999999999998</v>
      </c>
      <c r="AD99" s="118">
        <f t="shared" si="81"/>
        <v>0.36461666666666664</v>
      </c>
      <c r="AE99" s="119">
        <f t="shared" si="82"/>
        <v>158.98400000000001</v>
      </c>
      <c r="AF99" s="118">
        <f t="shared" si="83"/>
        <v>1.143769784172662</v>
      </c>
      <c r="AG99" s="130">
        <f t="shared" si="84"/>
        <v>2119.7866666666664</v>
      </c>
    </row>
    <row r="100" spans="1:33" x14ac:dyDescent="0.2">
      <c r="A100" s="41" t="s">
        <v>35</v>
      </c>
      <c r="B100" s="36">
        <v>12457</v>
      </c>
      <c r="C100" s="38">
        <v>402</v>
      </c>
      <c r="D100" s="22">
        <v>214</v>
      </c>
      <c r="E100" s="22">
        <v>6</v>
      </c>
      <c r="F100" s="42">
        <v>97</v>
      </c>
      <c r="G100" s="33">
        <v>530</v>
      </c>
      <c r="H100" s="22">
        <v>52</v>
      </c>
      <c r="I100" s="22">
        <v>90</v>
      </c>
      <c r="J100" s="33">
        <v>313</v>
      </c>
      <c r="K100" s="22">
        <v>17</v>
      </c>
      <c r="L100" s="22">
        <v>95</v>
      </c>
      <c r="M100" s="18">
        <v>7.5</v>
      </c>
      <c r="N100" s="18">
        <v>7.9</v>
      </c>
      <c r="O100" s="20">
        <v>1.407</v>
      </c>
      <c r="P100" s="20">
        <v>1.131</v>
      </c>
      <c r="Q100" s="55">
        <v>40</v>
      </c>
      <c r="R100" s="18">
        <v>1.9</v>
      </c>
      <c r="S100" s="22">
        <f t="shared" si="76"/>
        <v>95.25</v>
      </c>
      <c r="T100" s="55"/>
      <c r="U100" s="18"/>
      <c r="V100" s="22"/>
      <c r="W100" s="5">
        <v>19.38</v>
      </c>
      <c r="X100" s="21">
        <v>15.5</v>
      </c>
      <c r="Y100" s="25">
        <v>6565</v>
      </c>
      <c r="Z100" s="5">
        <f t="shared" si="78"/>
        <v>0.52701292446014292</v>
      </c>
      <c r="AA100" s="25">
        <v>329</v>
      </c>
      <c r="AB100" s="116">
        <f t="shared" si="79"/>
        <v>0.80400000000000005</v>
      </c>
      <c r="AC100" s="117">
        <f t="shared" si="80"/>
        <v>86.028000000000006</v>
      </c>
      <c r="AD100" s="118">
        <f t="shared" si="81"/>
        <v>0.71690000000000009</v>
      </c>
      <c r="AE100" s="119">
        <f t="shared" si="82"/>
        <v>213.06</v>
      </c>
      <c r="AF100" s="118">
        <f t="shared" si="83"/>
        <v>1.5328057553956835</v>
      </c>
      <c r="AG100" s="130">
        <f t="shared" si="84"/>
        <v>2840.8</v>
      </c>
    </row>
    <row r="101" spans="1:33" x14ac:dyDescent="0.2">
      <c r="A101" s="41" t="s">
        <v>36</v>
      </c>
      <c r="B101" s="36">
        <v>12303</v>
      </c>
      <c r="C101" s="38">
        <v>410</v>
      </c>
      <c r="D101" s="22">
        <v>170</v>
      </c>
      <c r="E101" s="22">
        <v>8</v>
      </c>
      <c r="F101" s="42">
        <v>95</v>
      </c>
      <c r="G101" s="33">
        <v>364</v>
      </c>
      <c r="H101" s="22">
        <v>65</v>
      </c>
      <c r="I101" s="43" t="s">
        <v>90</v>
      </c>
      <c r="J101" s="33">
        <v>200</v>
      </c>
      <c r="K101" s="22">
        <v>5</v>
      </c>
      <c r="L101" s="43" t="s">
        <v>48</v>
      </c>
      <c r="M101" s="18">
        <v>7.4</v>
      </c>
      <c r="N101" s="18">
        <v>7.7</v>
      </c>
      <c r="O101" s="20">
        <v>1.5660000000000001</v>
      </c>
      <c r="P101" s="20">
        <v>1.3089999999999999</v>
      </c>
      <c r="Q101" s="55">
        <v>38</v>
      </c>
      <c r="R101" s="18">
        <v>4</v>
      </c>
      <c r="S101" s="22">
        <f t="shared" si="76"/>
        <v>89.473684210526315</v>
      </c>
      <c r="T101" s="55">
        <v>7</v>
      </c>
      <c r="U101" s="18">
        <v>2.4</v>
      </c>
      <c r="V101" s="22">
        <f t="shared" si="77"/>
        <v>65.714285714285722</v>
      </c>
      <c r="W101" s="5">
        <v>7.8</v>
      </c>
      <c r="X101" s="21">
        <v>17.600000000000001</v>
      </c>
      <c r="Y101" s="25">
        <v>5733</v>
      </c>
      <c r="Z101" s="5">
        <f t="shared" si="78"/>
        <v>0.46598390636430137</v>
      </c>
      <c r="AA101" s="25">
        <v>322</v>
      </c>
      <c r="AB101" s="116">
        <f t="shared" si="79"/>
        <v>0.82</v>
      </c>
      <c r="AC101" s="117">
        <f t="shared" si="80"/>
        <v>69.7</v>
      </c>
      <c r="AD101" s="118">
        <f t="shared" si="81"/>
        <v>0.58083333333333331</v>
      </c>
      <c r="AE101" s="119">
        <f t="shared" si="82"/>
        <v>149.24</v>
      </c>
      <c r="AF101" s="118">
        <f t="shared" si="83"/>
        <v>1.0736690647482015</v>
      </c>
      <c r="AG101" s="130">
        <f t="shared" si="84"/>
        <v>1989.8666666666666</v>
      </c>
    </row>
    <row r="102" spans="1:33" x14ac:dyDescent="0.2">
      <c r="A102" s="41" t="s">
        <v>37</v>
      </c>
      <c r="B102" s="36">
        <v>15336</v>
      </c>
      <c r="C102" s="38">
        <v>495</v>
      </c>
      <c r="D102" s="22">
        <v>105</v>
      </c>
      <c r="E102" s="22">
        <v>7</v>
      </c>
      <c r="F102" s="42">
        <v>94</v>
      </c>
      <c r="G102" s="33">
        <v>241</v>
      </c>
      <c r="H102" s="22">
        <v>36</v>
      </c>
      <c r="I102" s="43" t="s">
        <v>86</v>
      </c>
      <c r="J102" s="33">
        <v>124</v>
      </c>
      <c r="K102" s="22">
        <v>5</v>
      </c>
      <c r="L102" s="43" t="s">
        <v>45</v>
      </c>
      <c r="M102" s="18">
        <v>7.4</v>
      </c>
      <c r="N102" s="18">
        <v>7.8</v>
      </c>
      <c r="O102" s="20">
        <v>1.3819999999999999</v>
      </c>
      <c r="P102" s="20">
        <v>1.1819999999999999</v>
      </c>
      <c r="Q102" s="18">
        <v>24</v>
      </c>
      <c r="R102" s="18">
        <v>1.9</v>
      </c>
      <c r="S102" s="22">
        <f t="shared" si="76"/>
        <v>92.083333333333329</v>
      </c>
      <c r="T102" s="18">
        <v>8</v>
      </c>
      <c r="U102" s="18">
        <v>1.7</v>
      </c>
      <c r="V102" s="22">
        <f t="shared" si="77"/>
        <v>78.75</v>
      </c>
      <c r="W102" s="5">
        <v>7.5</v>
      </c>
      <c r="X102" s="21">
        <v>15.7</v>
      </c>
      <c r="Y102" s="25">
        <v>5910</v>
      </c>
      <c r="Z102" s="5">
        <f t="shared" si="78"/>
        <v>0.38536776212832552</v>
      </c>
      <c r="AA102" s="25">
        <v>358</v>
      </c>
      <c r="AB102" s="116">
        <f t="shared" si="79"/>
        <v>0.99</v>
      </c>
      <c r="AC102" s="117">
        <f t="shared" si="80"/>
        <v>51.975000000000001</v>
      </c>
      <c r="AD102" s="118">
        <f t="shared" si="81"/>
        <v>0.43312500000000004</v>
      </c>
      <c r="AE102" s="119">
        <f t="shared" si="82"/>
        <v>119.295</v>
      </c>
      <c r="AF102" s="118">
        <f t="shared" si="83"/>
        <v>0.85823741007194243</v>
      </c>
      <c r="AG102" s="130">
        <f t="shared" si="84"/>
        <v>1590.6</v>
      </c>
    </row>
    <row r="103" spans="1:33" x14ac:dyDescent="0.2">
      <c r="A103" s="41" t="s">
        <v>40</v>
      </c>
      <c r="B103" s="36">
        <v>17382</v>
      </c>
      <c r="C103" s="38">
        <v>561</v>
      </c>
      <c r="D103" s="22">
        <v>104</v>
      </c>
      <c r="E103" s="22">
        <v>6</v>
      </c>
      <c r="F103" s="42">
        <v>94</v>
      </c>
      <c r="G103" s="33">
        <v>189</v>
      </c>
      <c r="H103" s="22">
        <v>53</v>
      </c>
      <c r="I103" s="43" t="s">
        <v>91</v>
      </c>
      <c r="J103" s="33">
        <v>100</v>
      </c>
      <c r="K103" s="22">
        <v>5</v>
      </c>
      <c r="L103" s="43" t="s">
        <v>42</v>
      </c>
      <c r="M103" s="18">
        <v>7.4</v>
      </c>
      <c r="N103" s="18">
        <v>7.9</v>
      </c>
      <c r="O103" s="20">
        <v>1.383</v>
      </c>
      <c r="P103" s="20">
        <v>1.2390000000000001</v>
      </c>
      <c r="Q103" s="18">
        <v>24</v>
      </c>
      <c r="R103" s="18">
        <v>2.2999999999999998</v>
      </c>
      <c r="S103" s="22">
        <f t="shared" si="76"/>
        <v>90.416666666666671</v>
      </c>
      <c r="T103" s="18">
        <v>5</v>
      </c>
      <c r="U103" s="18">
        <v>0.7</v>
      </c>
      <c r="V103" s="22">
        <f>100-((U103*100)/T103)</f>
        <v>86</v>
      </c>
      <c r="W103" s="5">
        <v>11.28</v>
      </c>
      <c r="X103" s="21">
        <v>17</v>
      </c>
      <c r="Y103" s="25">
        <v>6792</v>
      </c>
      <c r="Z103" s="5">
        <f t="shared" si="78"/>
        <v>0.39074905074214705</v>
      </c>
      <c r="AA103" s="25">
        <v>324</v>
      </c>
      <c r="AB103" s="116">
        <f t="shared" si="79"/>
        <v>1.1220000000000001</v>
      </c>
      <c r="AC103" s="117">
        <f t="shared" si="80"/>
        <v>58.344000000000001</v>
      </c>
      <c r="AD103" s="118">
        <f t="shared" si="81"/>
        <v>0.48620000000000002</v>
      </c>
      <c r="AE103" s="119">
        <f t="shared" si="82"/>
        <v>106.029</v>
      </c>
      <c r="AF103" s="118">
        <f t="shared" si="83"/>
        <v>0.76279856115107914</v>
      </c>
      <c r="AG103" s="130">
        <f t="shared" si="84"/>
        <v>1413.72</v>
      </c>
    </row>
    <row r="104" spans="1:33" x14ac:dyDescent="0.2">
      <c r="A104" s="41" t="s">
        <v>43</v>
      </c>
      <c r="B104" s="36">
        <v>19315</v>
      </c>
      <c r="C104" s="38">
        <v>644</v>
      </c>
      <c r="D104" s="22">
        <v>158</v>
      </c>
      <c r="E104" s="22">
        <v>8</v>
      </c>
      <c r="F104" s="42">
        <v>95</v>
      </c>
      <c r="G104" s="33">
        <v>322</v>
      </c>
      <c r="H104" s="22">
        <v>38</v>
      </c>
      <c r="I104" s="43" t="s">
        <v>38</v>
      </c>
      <c r="J104" s="33">
        <v>179</v>
      </c>
      <c r="K104" s="22">
        <v>5</v>
      </c>
      <c r="L104" s="43" t="s">
        <v>48</v>
      </c>
      <c r="M104" s="18">
        <v>7.5</v>
      </c>
      <c r="N104" s="18">
        <v>7.7</v>
      </c>
      <c r="O104" s="20">
        <v>1.607</v>
      </c>
      <c r="P104" s="20">
        <v>1.403</v>
      </c>
      <c r="Q104" s="18">
        <v>30</v>
      </c>
      <c r="R104" s="18">
        <v>1.8</v>
      </c>
      <c r="S104" s="22">
        <f t="shared" si="76"/>
        <v>94</v>
      </c>
      <c r="T104" s="18">
        <v>4</v>
      </c>
      <c r="U104" s="18">
        <v>0.4</v>
      </c>
      <c r="V104" s="22">
        <f>100-((U104*100)/T104)</f>
        <v>90</v>
      </c>
      <c r="W104" s="5">
        <v>15.96</v>
      </c>
      <c r="X104" s="21">
        <v>17</v>
      </c>
      <c r="Y104" s="25">
        <v>7813</v>
      </c>
      <c r="Z104" s="5">
        <f t="shared" si="78"/>
        <v>0.40450427129174216</v>
      </c>
      <c r="AA104" s="25">
        <v>312</v>
      </c>
      <c r="AB104" s="116">
        <f t="shared" si="79"/>
        <v>1.288</v>
      </c>
      <c r="AC104" s="117">
        <f t="shared" si="80"/>
        <v>101.752</v>
      </c>
      <c r="AD104" s="118">
        <f t="shared" si="81"/>
        <v>0.84793333333333332</v>
      </c>
      <c r="AE104" s="119">
        <f t="shared" si="82"/>
        <v>207.36799999999999</v>
      </c>
      <c r="AF104" s="118">
        <f t="shared" si="83"/>
        <v>1.4918561151079137</v>
      </c>
      <c r="AG104" s="130">
        <f t="shared" si="84"/>
        <v>2764.9066666666672</v>
      </c>
    </row>
    <row r="105" spans="1:33" x14ac:dyDescent="0.2">
      <c r="A105" s="41" t="s">
        <v>46</v>
      </c>
      <c r="B105" s="36">
        <v>19897</v>
      </c>
      <c r="C105" s="38">
        <f>B105/31</f>
        <v>641.83870967741939</v>
      </c>
      <c r="D105" s="22">
        <v>86</v>
      </c>
      <c r="E105" s="22">
        <v>3</v>
      </c>
      <c r="F105" s="42">
        <v>97</v>
      </c>
      <c r="G105" s="33">
        <v>262</v>
      </c>
      <c r="H105" s="22">
        <v>20</v>
      </c>
      <c r="I105" s="43" t="s">
        <v>50</v>
      </c>
      <c r="J105" s="33">
        <v>133</v>
      </c>
      <c r="K105" s="22">
        <v>5</v>
      </c>
      <c r="L105" s="43" t="s">
        <v>45</v>
      </c>
      <c r="M105" s="18">
        <v>7.6</v>
      </c>
      <c r="N105" s="18">
        <v>7.5</v>
      </c>
      <c r="O105" s="20">
        <v>1.589</v>
      </c>
      <c r="P105" s="20">
        <v>1.31</v>
      </c>
      <c r="Q105" s="18">
        <v>33</v>
      </c>
      <c r="R105" s="18">
        <v>9</v>
      </c>
      <c r="S105" s="22">
        <f t="shared" si="76"/>
        <v>72.72727272727272</v>
      </c>
      <c r="T105" s="18">
        <v>8</v>
      </c>
      <c r="U105" s="18">
        <v>3.6</v>
      </c>
      <c r="V105" s="22">
        <f>100-((U105*100)/T105)</f>
        <v>55</v>
      </c>
      <c r="W105" s="5">
        <v>20.3</v>
      </c>
      <c r="X105" s="21">
        <v>16.3</v>
      </c>
      <c r="Y105" s="25">
        <v>6841</v>
      </c>
      <c r="Z105" s="5">
        <f t="shared" si="78"/>
        <v>0.34382067648389203</v>
      </c>
      <c r="AA105" s="25">
        <v>350</v>
      </c>
      <c r="AB105" s="116">
        <f t="shared" si="79"/>
        <v>1.2836774193548388</v>
      </c>
      <c r="AC105" s="117">
        <f t="shared" si="80"/>
        <v>55.198129032258066</v>
      </c>
      <c r="AD105" s="118">
        <f t="shared" si="81"/>
        <v>0.45998440860215056</v>
      </c>
      <c r="AE105" s="119">
        <f t="shared" si="82"/>
        <v>168.16174193548389</v>
      </c>
      <c r="AF105" s="118">
        <f t="shared" si="83"/>
        <v>1.2097967045718265</v>
      </c>
      <c r="AG105" s="130">
        <f t="shared" si="84"/>
        <v>2242.1565591397853</v>
      </c>
    </row>
    <row r="106" spans="1:33" x14ac:dyDescent="0.2">
      <c r="A106" s="41" t="s">
        <v>49</v>
      </c>
      <c r="B106" s="36">
        <v>20504</v>
      </c>
      <c r="C106" s="38">
        <v>683</v>
      </c>
      <c r="D106" s="22">
        <v>85</v>
      </c>
      <c r="E106" s="22">
        <v>6</v>
      </c>
      <c r="F106" s="42">
        <v>94</v>
      </c>
      <c r="G106" s="33">
        <v>315</v>
      </c>
      <c r="H106" s="22">
        <v>28</v>
      </c>
      <c r="I106" s="43" t="s">
        <v>52</v>
      </c>
      <c r="J106" s="33">
        <v>195</v>
      </c>
      <c r="K106" s="22">
        <v>5</v>
      </c>
      <c r="L106" s="43" t="s">
        <v>48</v>
      </c>
      <c r="M106" s="18">
        <v>7.6</v>
      </c>
      <c r="N106" s="18">
        <v>7.5</v>
      </c>
      <c r="O106" s="20">
        <v>1.5840000000000001</v>
      </c>
      <c r="P106" s="20">
        <v>1.3009999999999999</v>
      </c>
      <c r="Q106" s="18">
        <v>26</v>
      </c>
      <c r="R106" s="18">
        <v>7.3</v>
      </c>
      <c r="S106" s="22">
        <v>8.6999999999999993</v>
      </c>
      <c r="T106" s="18">
        <v>7</v>
      </c>
      <c r="U106" s="18">
        <v>3.6</v>
      </c>
      <c r="V106" s="22">
        <f>100-((U106*100)/T106)</f>
        <v>48.571428571428569</v>
      </c>
      <c r="W106" s="5">
        <v>11.98</v>
      </c>
      <c r="X106" s="21">
        <v>16.899999999999999</v>
      </c>
      <c r="Y106" s="25">
        <v>6907</v>
      </c>
      <c r="Z106" s="5">
        <f t="shared" si="78"/>
        <v>0.33686110027311744</v>
      </c>
      <c r="AA106" s="25">
        <v>429</v>
      </c>
      <c r="AB106" s="116">
        <f t="shared" si="79"/>
        <v>1.3660000000000001</v>
      </c>
      <c r="AC106" s="117">
        <f t="shared" si="80"/>
        <v>58.055</v>
      </c>
      <c r="AD106" s="118">
        <f t="shared" si="81"/>
        <v>0.48379166666666668</v>
      </c>
      <c r="AE106" s="119">
        <f t="shared" si="82"/>
        <v>215.14500000000001</v>
      </c>
      <c r="AF106" s="118">
        <f t="shared" si="83"/>
        <v>1.5478057553956834</v>
      </c>
      <c r="AG106" s="130">
        <f t="shared" si="84"/>
        <v>2868.6</v>
      </c>
    </row>
    <row r="107" spans="1:33" ht="13.5" thickBot="1" x14ac:dyDescent="0.25">
      <c r="A107" s="41" t="s">
        <v>51</v>
      </c>
      <c r="B107" s="37">
        <v>19140</v>
      </c>
      <c r="C107" s="39">
        <v>617</v>
      </c>
      <c r="D107" s="30">
        <v>155</v>
      </c>
      <c r="E107" s="30">
        <v>5</v>
      </c>
      <c r="F107" s="44">
        <v>97</v>
      </c>
      <c r="G107" s="34">
        <v>411</v>
      </c>
      <c r="H107" s="30">
        <v>30</v>
      </c>
      <c r="I107" s="45" t="s">
        <v>64</v>
      </c>
      <c r="J107" s="34">
        <v>240</v>
      </c>
      <c r="K107" s="30">
        <v>6</v>
      </c>
      <c r="L107" s="45" t="s">
        <v>65</v>
      </c>
      <c r="M107" s="18">
        <v>7.5</v>
      </c>
      <c r="N107" s="18">
        <v>7.4</v>
      </c>
      <c r="O107" s="20">
        <v>1.55</v>
      </c>
      <c r="P107" s="20">
        <v>1.4419999999999999</v>
      </c>
      <c r="Q107" s="18">
        <v>33</v>
      </c>
      <c r="R107" s="18"/>
      <c r="S107" s="22">
        <f t="shared" si="76"/>
        <v>100</v>
      </c>
      <c r="T107" s="18">
        <v>5</v>
      </c>
      <c r="U107" s="18">
        <v>0.4</v>
      </c>
      <c r="V107" s="22">
        <f>100-((U107*100)/T107)</f>
        <v>92</v>
      </c>
      <c r="W107" s="53">
        <v>15.9</v>
      </c>
      <c r="X107" s="56">
        <v>13.8</v>
      </c>
      <c r="Y107" s="26">
        <v>7172</v>
      </c>
      <c r="Z107" s="5">
        <f t="shared" si="78"/>
        <v>0.37471264367816093</v>
      </c>
      <c r="AA107" s="26">
        <v>327</v>
      </c>
      <c r="AB107" s="116">
        <f t="shared" si="79"/>
        <v>1.234</v>
      </c>
      <c r="AC107" s="117">
        <f t="shared" si="80"/>
        <v>95.635000000000005</v>
      </c>
      <c r="AD107" s="118">
        <f t="shared" si="81"/>
        <v>0.79695833333333332</v>
      </c>
      <c r="AE107" s="119">
        <f t="shared" si="82"/>
        <v>253.58699999999999</v>
      </c>
      <c r="AF107" s="118">
        <f t="shared" si="83"/>
        <v>1.82436690647482</v>
      </c>
      <c r="AG107" s="130">
        <f t="shared" si="84"/>
        <v>3381.1600000000003</v>
      </c>
    </row>
    <row r="108" spans="1:33" ht="13.5" thickTop="1" x14ac:dyDescent="0.2">
      <c r="A108" s="48" t="s">
        <v>92</v>
      </c>
      <c r="B108" s="49">
        <f t="shared" ref="B108:L108" si="85">SUM(B96:B107)</f>
        <v>179878</v>
      </c>
      <c r="C108" s="49">
        <f t="shared" si="85"/>
        <v>5892.8387096774195</v>
      </c>
      <c r="D108" s="49">
        <f t="shared" si="85"/>
        <v>1905</v>
      </c>
      <c r="E108" s="49">
        <f>SUM(E96:E107)</f>
        <v>111</v>
      </c>
      <c r="F108" s="50">
        <f>SUM(F96:F107)</f>
        <v>1135</v>
      </c>
      <c r="G108" s="49">
        <f t="shared" si="85"/>
        <v>5086</v>
      </c>
      <c r="H108" s="49">
        <f>SUM(H96:H107)</f>
        <v>607</v>
      </c>
      <c r="I108" s="50">
        <f t="shared" ref="I108" si="86">SUM(I96:I107)</f>
        <v>443</v>
      </c>
      <c r="J108" s="49">
        <f>SUM(J96:J107)</f>
        <v>2890</v>
      </c>
      <c r="K108" s="49">
        <f t="shared" si="85"/>
        <v>91</v>
      </c>
      <c r="L108" s="50">
        <f t="shared" si="85"/>
        <v>484</v>
      </c>
      <c r="M108" s="52"/>
      <c r="N108" s="52"/>
      <c r="O108" s="125"/>
      <c r="P108" s="125"/>
      <c r="Q108" s="52"/>
      <c r="R108" s="52"/>
      <c r="S108" s="50">
        <f>SUM(S96:S107)</f>
        <v>992.78586941992296</v>
      </c>
      <c r="T108" s="52"/>
      <c r="U108" s="52"/>
      <c r="V108" s="50">
        <f t="shared" ref="V108:AA108" si="87">SUM(V96:V107)</f>
        <v>822.03571428571433</v>
      </c>
      <c r="W108" s="49">
        <f t="shared" si="87"/>
        <v>195.32</v>
      </c>
      <c r="X108" s="50">
        <f t="shared" si="87"/>
        <v>192.00000000000003</v>
      </c>
      <c r="Y108" s="49">
        <f t="shared" si="87"/>
        <v>82192</v>
      </c>
      <c r="Z108" s="51">
        <f t="shared" si="87"/>
        <v>5.8332112587453606</v>
      </c>
      <c r="AA108" s="49">
        <f t="shared" si="87"/>
        <v>3526</v>
      </c>
      <c r="AB108" s="120"/>
      <c r="AC108" s="121"/>
      <c r="AD108" s="122"/>
      <c r="AE108" s="123"/>
      <c r="AF108" s="122"/>
      <c r="AG108" s="138"/>
    </row>
    <row r="109" spans="1:33" ht="13.5" thickBot="1" x14ac:dyDescent="0.25">
      <c r="A109" s="47" t="s">
        <v>93</v>
      </c>
      <c r="B109" s="6">
        <f>SUM(AVERAGE(B96:B107))</f>
        <v>14989.833333333334</v>
      </c>
      <c r="C109" s="6">
        <f t="shared" ref="C109:V109" si="88">SUM(AVERAGE(C96:C107))</f>
        <v>491.06989247311827</v>
      </c>
      <c r="D109" s="6">
        <f t="shared" si="88"/>
        <v>158.75</v>
      </c>
      <c r="E109" s="6">
        <f>SUM(AVERAGE(E96:E107))</f>
        <v>9.25</v>
      </c>
      <c r="F109" s="6">
        <f>SUM(AVERAGE(F96:F107))</f>
        <v>94.583333333333329</v>
      </c>
      <c r="G109" s="6">
        <f t="shared" si="88"/>
        <v>423.83333333333331</v>
      </c>
      <c r="H109" s="6">
        <f>SUM(AVERAGE(H96:H107))</f>
        <v>50.583333333333336</v>
      </c>
      <c r="I109" s="6">
        <f t="shared" ref="I109" si="89">SUM(AVERAGE(I96:I107))</f>
        <v>88.6</v>
      </c>
      <c r="J109" s="6">
        <f>SUM(AVERAGE(J96:J107))</f>
        <v>240.83333333333334</v>
      </c>
      <c r="K109" s="6">
        <f t="shared" si="88"/>
        <v>7.583333333333333</v>
      </c>
      <c r="L109" s="6">
        <f t="shared" si="88"/>
        <v>96.8</v>
      </c>
      <c r="M109" s="19">
        <f t="shared" si="88"/>
        <v>7.4499999999999984</v>
      </c>
      <c r="N109" s="19">
        <f t="shared" si="88"/>
        <v>7.5916666666666677</v>
      </c>
      <c r="O109" s="126">
        <f t="shared" si="88"/>
        <v>1.5910000000000002</v>
      </c>
      <c r="P109" s="126">
        <f t="shared" si="88"/>
        <v>1.3639166666666667</v>
      </c>
      <c r="Q109" s="19">
        <f t="shared" si="88"/>
        <v>40.75</v>
      </c>
      <c r="R109" s="19">
        <f t="shared" si="88"/>
        <v>5.2999999999999989</v>
      </c>
      <c r="S109" s="6">
        <f t="shared" si="88"/>
        <v>82.73215578499358</v>
      </c>
      <c r="T109" s="19">
        <f t="shared" si="88"/>
        <v>7.3636363636363633</v>
      </c>
      <c r="U109" s="19">
        <f t="shared" si="88"/>
        <v>1.9545454545454546</v>
      </c>
      <c r="V109" s="6">
        <f t="shared" si="88"/>
        <v>74.73051948051949</v>
      </c>
      <c r="W109" s="6">
        <f>SUM(AVERAGE(W96:W107))</f>
        <v>16.276666666666667</v>
      </c>
      <c r="X109" s="6">
        <f>SUM(AVERAGE(X96:X107))</f>
        <v>16.000000000000004</v>
      </c>
      <c r="Y109" s="6">
        <f>SUM(AVERAGE(Y96:Y107))</f>
        <v>6849.333333333333</v>
      </c>
      <c r="Z109" s="40">
        <f>SUM(AVERAGE(Z96:Z107))</f>
        <v>0.48610093822878003</v>
      </c>
      <c r="AA109" s="6">
        <f>SUM(AVERAGE(AA96:AA107))</f>
        <v>293.83333333333331</v>
      </c>
      <c r="AB109" s="116">
        <f t="shared" ref="AB109" si="90">C109/$C$2</f>
        <v>0.98213978494623655</v>
      </c>
      <c r="AC109" s="117">
        <f t="shared" ref="AC109" si="91">(C109*D109)/1000</f>
        <v>77.957345430107523</v>
      </c>
      <c r="AD109" s="118">
        <f t="shared" si="81"/>
        <v>0.64964454525089599</v>
      </c>
      <c r="AE109" s="119">
        <f t="shared" ref="AE109" si="92">(C109*G109)/1000</f>
        <v>208.13178942652328</v>
      </c>
      <c r="AF109" s="124">
        <f t="shared" ref="AF109" si="93">(AE109)/$G$3</f>
        <v>1.4973510030685129</v>
      </c>
      <c r="AG109" s="142">
        <f>AVERAGE(AG96:AG107)</f>
        <v>2576.3252688172038</v>
      </c>
    </row>
    <row r="110" spans="1:33" ht="13.5" thickTop="1" x14ac:dyDescent="0.2"/>
    <row r="111" spans="1:33" ht="13.5" thickBot="1" x14ac:dyDescent="0.25"/>
    <row r="112" spans="1:33" ht="13.5" thickTop="1" x14ac:dyDescent="0.2">
      <c r="A112" s="11" t="s">
        <v>5</v>
      </c>
      <c r="B112" s="12" t="s">
        <v>6</v>
      </c>
      <c r="C112" s="12" t="s">
        <v>6</v>
      </c>
      <c r="D112" s="12" t="s">
        <v>7</v>
      </c>
      <c r="E112" s="12" t="s">
        <v>8</v>
      </c>
      <c r="F112" s="12" t="s">
        <v>2</v>
      </c>
      <c r="G112" s="12" t="s">
        <v>9</v>
      </c>
      <c r="H112" s="12" t="s">
        <v>10</v>
      </c>
      <c r="I112" s="12" t="s">
        <v>11</v>
      </c>
      <c r="J112" s="12" t="s">
        <v>12</v>
      </c>
      <c r="K112" s="12" t="s">
        <v>13</v>
      </c>
      <c r="L112" s="12" t="s">
        <v>3</v>
      </c>
      <c r="M112" s="12" t="s">
        <v>21</v>
      </c>
      <c r="N112" s="12" t="s">
        <v>14</v>
      </c>
      <c r="O112" s="12" t="s">
        <v>15</v>
      </c>
      <c r="P112" s="12" t="s">
        <v>16</v>
      </c>
      <c r="Q112" s="12" t="s">
        <v>68</v>
      </c>
      <c r="R112" s="12" t="s">
        <v>69</v>
      </c>
      <c r="S112" s="12" t="s">
        <v>70</v>
      </c>
      <c r="T112" s="12" t="s">
        <v>71</v>
      </c>
      <c r="U112" s="12" t="s">
        <v>72</v>
      </c>
      <c r="V112" s="12" t="s">
        <v>73</v>
      </c>
      <c r="W112" s="12" t="s">
        <v>17</v>
      </c>
      <c r="X112" s="13" t="s">
        <v>18</v>
      </c>
      <c r="Y112" s="13" t="s">
        <v>19</v>
      </c>
      <c r="Z112" s="13" t="s">
        <v>20</v>
      </c>
      <c r="AA112" s="13" t="s">
        <v>74</v>
      </c>
      <c r="AB112" s="109" t="s">
        <v>55</v>
      </c>
      <c r="AC112" s="110" t="s">
        <v>56</v>
      </c>
      <c r="AD112" s="111" t="s">
        <v>57</v>
      </c>
      <c r="AE112" s="112" t="s">
        <v>55</v>
      </c>
      <c r="AF112" s="111" t="s">
        <v>55</v>
      </c>
      <c r="AG112" s="109" t="s">
        <v>147</v>
      </c>
    </row>
    <row r="113" spans="1:33" ht="13.5" thickBot="1" x14ac:dyDescent="0.25">
      <c r="A113" s="14" t="s">
        <v>94</v>
      </c>
      <c r="B113" s="15" t="s">
        <v>23</v>
      </c>
      <c r="C113" s="16" t="s">
        <v>24</v>
      </c>
      <c r="D113" s="15" t="s">
        <v>25</v>
      </c>
      <c r="E113" s="15" t="s">
        <v>25</v>
      </c>
      <c r="F113" s="17" t="s">
        <v>26</v>
      </c>
      <c r="G113" s="15" t="s">
        <v>25</v>
      </c>
      <c r="H113" s="15" t="s">
        <v>25</v>
      </c>
      <c r="I113" s="17" t="s">
        <v>26</v>
      </c>
      <c r="J113" s="15" t="s">
        <v>25</v>
      </c>
      <c r="K113" s="15" t="s">
        <v>25</v>
      </c>
      <c r="L113" s="17" t="s">
        <v>26</v>
      </c>
      <c r="M113" s="15"/>
      <c r="N113" s="15"/>
      <c r="O113" s="15"/>
      <c r="P113" s="15"/>
      <c r="Q113" s="15"/>
      <c r="R113" s="15"/>
      <c r="S113" s="17" t="s">
        <v>26</v>
      </c>
      <c r="T113" s="15"/>
      <c r="U113" s="15"/>
      <c r="V113" s="17" t="s">
        <v>26</v>
      </c>
      <c r="W113" s="15" t="s">
        <v>27</v>
      </c>
      <c r="X113" s="17" t="s">
        <v>28</v>
      </c>
      <c r="Y113" s="17" t="s">
        <v>29</v>
      </c>
      <c r="Z113" s="16" t="s">
        <v>30</v>
      </c>
      <c r="AA113" s="17" t="s">
        <v>29</v>
      </c>
      <c r="AB113" s="113" t="s">
        <v>6</v>
      </c>
      <c r="AC113" s="114" t="s">
        <v>59</v>
      </c>
      <c r="AD113" s="85" t="s">
        <v>60</v>
      </c>
      <c r="AE113" s="115" t="s">
        <v>61</v>
      </c>
      <c r="AF113" s="85" t="s">
        <v>62</v>
      </c>
      <c r="AG113" s="127" t="s">
        <v>148</v>
      </c>
    </row>
    <row r="114" spans="1:33" ht="13.5" thickTop="1" x14ac:dyDescent="0.2">
      <c r="A114" s="41" t="s">
        <v>31</v>
      </c>
      <c r="B114" s="35">
        <v>20681</v>
      </c>
      <c r="C114" s="35">
        <v>667</v>
      </c>
      <c r="D114" s="27">
        <v>200</v>
      </c>
      <c r="E114" s="27">
        <v>13</v>
      </c>
      <c r="F114" s="46">
        <v>94</v>
      </c>
      <c r="G114" s="32">
        <v>495</v>
      </c>
      <c r="H114" s="27">
        <v>44</v>
      </c>
      <c r="I114" s="27">
        <v>91</v>
      </c>
      <c r="J114" s="32">
        <v>294</v>
      </c>
      <c r="K114" s="27">
        <v>14</v>
      </c>
      <c r="L114" s="27">
        <v>95</v>
      </c>
      <c r="M114" s="18">
        <v>7.5</v>
      </c>
      <c r="N114" s="18">
        <v>7.4</v>
      </c>
      <c r="O114" s="20">
        <v>1.575</v>
      </c>
      <c r="P114" s="20">
        <v>1.4590000000000001</v>
      </c>
      <c r="Q114" s="18">
        <v>32</v>
      </c>
      <c r="R114" s="18">
        <v>12.9</v>
      </c>
      <c r="S114" s="22">
        <f t="shared" ref="S114:S125" si="94">100-((R114*100)/Q114)</f>
        <v>59.6875</v>
      </c>
      <c r="T114" s="18">
        <v>5</v>
      </c>
      <c r="U114" s="18">
        <v>0.4</v>
      </c>
      <c r="V114" s="22">
        <f t="shared" ref="V114:V125" si="95">100-((U114*100)/T114)</f>
        <v>92</v>
      </c>
      <c r="W114" s="28">
        <v>31.76</v>
      </c>
      <c r="X114" s="29">
        <v>14.1</v>
      </c>
      <c r="Y114" s="24">
        <v>7753</v>
      </c>
      <c r="Z114" s="5">
        <f t="shared" ref="Z114:Z125" si="96">Y114/B114</f>
        <v>0.37488516029205549</v>
      </c>
      <c r="AA114" s="24">
        <v>299</v>
      </c>
      <c r="AB114" s="116">
        <f>C114/$C$2</f>
        <v>1.3340000000000001</v>
      </c>
      <c r="AC114" s="117">
        <f>(C114*D114)/1000</f>
        <v>133.4</v>
      </c>
      <c r="AD114" s="118">
        <f>(AC114)/$E$3</f>
        <v>1.1116666666666668</v>
      </c>
      <c r="AE114" s="119">
        <f>(C114*G114)/1000</f>
        <v>330.16500000000002</v>
      </c>
      <c r="AF114" s="118">
        <f>(AE114)/$G$3</f>
        <v>2.375287769784173</v>
      </c>
      <c r="AG114" s="130">
        <f>(0.8*C114*G114)/60</f>
        <v>4402.2</v>
      </c>
    </row>
    <row r="115" spans="1:33" x14ac:dyDescent="0.2">
      <c r="A115" s="41" t="s">
        <v>32</v>
      </c>
      <c r="B115" s="36">
        <v>15050</v>
      </c>
      <c r="C115" s="38">
        <v>538</v>
      </c>
      <c r="D115" s="22">
        <v>166</v>
      </c>
      <c r="E115" s="22">
        <v>20</v>
      </c>
      <c r="F115" s="42">
        <v>88</v>
      </c>
      <c r="G115" s="33">
        <v>439</v>
      </c>
      <c r="H115" s="22">
        <v>58</v>
      </c>
      <c r="I115" s="22">
        <v>87</v>
      </c>
      <c r="J115" s="33">
        <v>243</v>
      </c>
      <c r="K115" s="22">
        <v>17</v>
      </c>
      <c r="L115" s="22">
        <v>93</v>
      </c>
      <c r="M115" s="18">
        <v>6.4</v>
      </c>
      <c r="N115" s="18">
        <v>7.5</v>
      </c>
      <c r="O115" s="20">
        <v>1.603</v>
      </c>
      <c r="P115" s="20">
        <v>1.5649999999999999</v>
      </c>
      <c r="Q115" s="18">
        <v>36</v>
      </c>
      <c r="R115" s="18">
        <v>34.700000000000003</v>
      </c>
      <c r="S115" s="22">
        <f t="shared" si="94"/>
        <v>3.6111111111111001</v>
      </c>
      <c r="T115" s="18">
        <v>20</v>
      </c>
      <c r="U115" s="18">
        <v>2.2000000000000002</v>
      </c>
      <c r="V115" s="22">
        <f t="shared" si="95"/>
        <v>89</v>
      </c>
      <c r="W115" s="5">
        <v>20.96</v>
      </c>
      <c r="X115" s="21">
        <v>15.3</v>
      </c>
      <c r="Y115" s="25">
        <v>4922</v>
      </c>
      <c r="Z115" s="5">
        <f t="shared" si="96"/>
        <v>0.32704318936877075</v>
      </c>
      <c r="AA115" s="25">
        <v>210</v>
      </c>
      <c r="AB115" s="116">
        <f t="shared" ref="AB115:AB125" si="97">C115/$C$2</f>
        <v>1.0760000000000001</v>
      </c>
      <c r="AC115" s="117">
        <f t="shared" ref="AC115:AC125" si="98">(C115*D115)/1000</f>
        <v>89.308000000000007</v>
      </c>
      <c r="AD115" s="118">
        <f t="shared" ref="AD115:AD127" si="99">(AC115)/$E$3</f>
        <v>0.74423333333333341</v>
      </c>
      <c r="AE115" s="119">
        <f t="shared" ref="AE115:AE125" si="100">(C115*G115)/1000</f>
        <v>236.18199999999999</v>
      </c>
      <c r="AF115" s="118">
        <f t="shared" ref="AF115:AF125" si="101">(AE115)/$G$3</f>
        <v>1.6991510791366906</v>
      </c>
      <c r="AG115" s="130">
        <f t="shared" ref="AG115:AG125" si="102">(0.8*C115*G115)/60</f>
        <v>3149.0933333333332</v>
      </c>
    </row>
    <row r="116" spans="1:33" x14ac:dyDescent="0.2">
      <c r="A116" s="41" t="s">
        <v>33</v>
      </c>
      <c r="B116" s="36">
        <v>15810</v>
      </c>
      <c r="C116" s="38">
        <v>510</v>
      </c>
      <c r="D116" s="22">
        <v>124</v>
      </c>
      <c r="E116" s="22">
        <v>15</v>
      </c>
      <c r="F116" s="42">
        <v>88</v>
      </c>
      <c r="G116" s="33">
        <v>385</v>
      </c>
      <c r="H116" s="22">
        <v>36</v>
      </c>
      <c r="I116" s="22">
        <v>91</v>
      </c>
      <c r="J116" s="33">
        <v>217</v>
      </c>
      <c r="K116" s="22">
        <v>6</v>
      </c>
      <c r="L116" s="22">
        <v>97</v>
      </c>
      <c r="M116" s="18">
        <v>7.5</v>
      </c>
      <c r="N116" s="18">
        <v>7.5</v>
      </c>
      <c r="O116" s="20">
        <v>1.452</v>
      </c>
      <c r="P116" s="20">
        <v>1.206</v>
      </c>
      <c r="Q116" s="18">
        <v>31</v>
      </c>
      <c r="R116" s="18">
        <v>20</v>
      </c>
      <c r="S116" s="22">
        <f t="shared" si="94"/>
        <v>35.483870967741936</v>
      </c>
      <c r="T116" s="18">
        <v>6</v>
      </c>
      <c r="U116" s="18">
        <v>1.4</v>
      </c>
      <c r="V116" s="22">
        <f t="shared" si="95"/>
        <v>76.666666666666671</v>
      </c>
      <c r="W116" s="5">
        <v>20.079999999999998</v>
      </c>
      <c r="X116" s="21">
        <v>14.8</v>
      </c>
      <c r="Y116" s="25">
        <v>6781</v>
      </c>
      <c r="Z116" s="5">
        <f t="shared" si="96"/>
        <v>0.42890575585072738</v>
      </c>
      <c r="AA116" s="25">
        <v>337</v>
      </c>
      <c r="AB116" s="116">
        <f t="shared" si="97"/>
        <v>1.02</v>
      </c>
      <c r="AC116" s="117">
        <f t="shared" si="98"/>
        <v>63.24</v>
      </c>
      <c r="AD116" s="118">
        <f t="shared" si="99"/>
        <v>0.52700000000000002</v>
      </c>
      <c r="AE116" s="119">
        <f t="shared" si="100"/>
        <v>196.35</v>
      </c>
      <c r="AF116" s="118">
        <f t="shared" si="101"/>
        <v>1.412589928057554</v>
      </c>
      <c r="AG116" s="130">
        <f t="shared" si="102"/>
        <v>2618</v>
      </c>
    </row>
    <row r="117" spans="1:33" x14ac:dyDescent="0.2">
      <c r="A117" s="41" t="s">
        <v>34</v>
      </c>
      <c r="B117" s="36">
        <v>13798</v>
      </c>
      <c r="C117" s="38">
        <v>460</v>
      </c>
      <c r="D117" s="22">
        <v>208</v>
      </c>
      <c r="E117" s="22">
        <v>10</v>
      </c>
      <c r="F117" s="42">
        <v>95</v>
      </c>
      <c r="G117" s="33">
        <v>638</v>
      </c>
      <c r="H117" s="22">
        <v>36</v>
      </c>
      <c r="I117" s="22">
        <v>94</v>
      </c>
      <c r="J117" s="33">
        <v>313</v>
      </c>
      <c r="K117" s="22">
        <v>7</v>
      </c>
      <c r="L117" s="22">
        <v>98</v>
      </c>
      <c r="M117" s="18">
        <v>7.4</v>
      </c>
      <c r="N117" s="18">
        <v>7.5</v>
      </c>
      <c r="O117" s="20">
        <v>1.645</v>
      </c>
      <c r="P117" s="20">
        <v>1.262</v>
      </c>
      <c r="Q117" s="55">
        <v>49</v>
      </c>
      <c r="R117" s="18">
        <v>9.4</v>
      </c>
      <c r="S117" s="22">
        <f t="shared" si="94"/>
        <v>80.816326530612244</v>
      </c>
      <c r="T117" s="55">
        <v>9</v>
      </c>
      <c r="U117" s="18">
        <v>3.1</v>
      </c>
      <c r="V117" s="22">
        <f t="shared" si="95"/>
        <v>65.555555555555557</v>
      </c>
      <c r="W117" s="5">
        <v>18.940000000000001</v>
      </c>
      <c r="X117" s="21">
        <v>13.5</v>
      </c>
      <c r="Y117" s="25">
        <v>7955</v>
      </c>
      <c r="Z117" s="5">
        <f t="shared" si="96"/>
        <v>0.57653283084505003</v>
      </c>
      <c r="AA117" s="25">
        <v>277</v>
      </c>
      <c r="AB117" s="116">
        <f t="shared" si="97"/>
        <v>0.92</v>
      </c>
      <c r="AC117" s="117">
        <f t="shared" si="98"/>
        <v>95.68</v>
      </c>
      <c r="AD117" s="118">
        <f t="shared" si="99"/>
        <v>0.79733333333333334</v>
      </c>
      <c r="AE117" s="119">
        <f t="shared" si="100"/>
        <v>293.48</v>
      </c>
      <c r="AF117" s="118">
        <f t="shared" si="101"/>
        <v>2.1113669064748204</v>
      </c>
      <c r="AG117" s="130">
        <f t="shared" si="102"/>
        <v>3913.0666666666666</v>
      </c>
    </row>
    <row r="118" spans="1:33" x14ac:dyDescent="0.2">
      <c r="A118" s="41" t="s">
        <v>35</v>
      </c>
      <c r="B118" s="36">
        <v>15379</v>
      </c>
      <c r="C118" s="38">
        <v>496</v>
      </c>
      <c r="D118" s="22">
        <v>132</v>
      </c>
      <c r="E118" s="22">
        <v>7</v>
      </c>
      <c r="F118" s="42">
        <v>95</v>
      </c>
      <c r="G118" s="33">
        <v>375</v>
      </c>
      <c r="H118" s="22">
        <v>28</v>
      </c>
      <c r="I118" s="22">
        <v>93</v>
      </c>
      <c r="J118" s="33">
        <v>210</v>
      </c>
      <c r="K118" s="22">
        <v>4</v>
      </c>
      <c r="L118" s="22">
        <v>98</v>
      </c>
      <c r="M118" s="18">
        <v>7.4</v>
      </c>
      <c r="N118" s="18">
        <v>7.5</v>
      </c>
      <c r="O118" s="20">
        <v>1.75</v>
      </c>
      <c r="P118" s="20">
        <v>1.3320000000000001</v>
      </c>
      <c r="Q118" s="55">
        <v>44</v>
      </c>
      <c r="R118" s="18">
        <v>2.2000000000000002</v>
      </c>
      <c r="S118" s="22">
        <f t="shared" si="94"/>
        <v>95</v>
      </c>
      <c r="T118" s="55">
        <v>12</v>
      </c>
      <c r="U118" s="18">
        <v>2.1</v>
      </c>
      <c r="V118" s="22">
        <f t="shared" si="95"/>
        <v>82.5</v>
      </c>
      <c r="W118" s="5">
        <v>19.399999999999999</v>
      </c>
      <c r="X118" s="21">
        <v>15</v>
      </c>
      <c r="Y118" s="25">
        <v>7773</v>
      </c>
      <c r="Z118" s="5">
        <f t="shared" si="96"/>
        <v>0.50542948176084268</v>
      </c>
      <c r="AA118" s="25">
        <v>290</v>
      </c>
      <c r="AB118" s="116">
        <f t="shared" si="97"/>
        <v>0.99199999999999999</v>
      </c>
      <c r="AC118" s="117">
        <f t="shared" si="98"/>
        <v>65.471999999999994</v>
      </c>
      <c r="AD118" s="118">
        <f t="shared" si="99"/>
        <v>0.54559999999999997</v>
      </c>
      <c r="AE118" s="119">
        <f t="shared" si="100"/>
        <v>186</v>
      </c>
      <c r="AF118" s="118">
        <f t="shared" si="101"/>
        <v>1.3381294964028776</v>
      </c>
      <c r="AG118" s="130">
        <f t="shared" si="102"/>
        <v>2480</v>
      </c>
    </row>
    <row r="119" spans="1:33" x14ac:dyDescent="0.2">
      <c r="A119" s="41" t="s">
        <v>36</v>
      </c>
      <c r="B119" s="36">
        <v>16121</v>
      </c>
      <c r="C119" s="38">
        <v>537</v>
      </c>
      <c r="D119" s="22">
        <v>131</v>
      </c>
      <c r="E119" s="22">
        <v>9</v>
      </c>
      <c r="F119" s="42">
        <v>93</v>
      </c>
      <c r="G119" s="33">
        <v>377</v>
      </c>
      <c r="H119" s="22">
        <v>24</v>
      </c>
      <c r="I119" s="43" t="s">
        <v>82</v>
      </c>
      <c r="J119" s="33">
        <v>165</v>
      </c>
      <c r="K119" s="22">
        <v>4</v>
      </c>
      <c r="L119" s="43" t="s">
        <v>65</v>
      </c>
      <c r="M119" s="18">
        <v>7.3</v>
      </c>
      <c r="N119" s="18">
        <v>7.5</v>
      </c>
      <c r="O119" s="20">
        <v>1.524</v>
      </c>
      <c r="P119" s="20">
        <v>1.2569999999999999</v>
      </c>
      <c r="Q119" s="55">
        <v>41</v>
      </c>
      <c r="R119" s="18">
        <v>4.7</v>
      </c>
      <c r="S119" s="22">
        <f t="shared" si="94"/>
        <v>88.536585365853654</v>
      </c>
      <c r="T119" s="55">
        <v>13</v>
      </c>
      <c r="U119" s="18">
        <v>1.4</v>
      </c>
      <c r="V119" s="22">
        <f t="shared" si="95"/>
        <v>89.230769230769226</v>
      </c>
      <c r="W119" s="5">
        <v>15.28</v>
      </c>
      <c r="X119" s="21">
        <v>14.8</v>
      </c>
      <c r="Y119" s="25">
        <v>8454</v>
      </c>
      <c r="Z119" s="5">
        <f t="shared" si="96"/>
        <v>0.52440915575956826</v>
      </c>
      <c r="AA119" s="25">
        <v>280</v>
      </c>
      <c r="AB119" s="116">
        <f t="shared" si="97"/>
        <v>1.0740000000000001</v>
      </c>
      <c r="AC119" s="117">
        <f t="shared" si="98"/>
        <v>70.346999999999994</v>
      </c>
      <c r="AD119" s="118">
        <f t="shared" si="99"/>
        <v>0.586225</v>
      </c>
      <c r="AE119" s="119">
        <f t="shared" si="100"/>
        <v>202.44900000000001</v>
      </c>
      <c r="AF119" s="118">
        <f t="shared" si="101"/>
        <v>1.4564676258992806</v>
      </c>
      <c r="AG119" s="130">
        <f t="shared" si="102"/>
        <v>2699.32</v>
      </c>
    </row>
    <row r="120" spans="1:33" x14ac:dyDescent="0.2">
      <c r="A120" s="41" t="s">
        <v>37</v>
      </c>
      <c r="B120" s="36">
        <v>19359</v>
      </c>
      <c r="C120" s="38">
        <v>624</v>
      </c>
      <c r="D120" s="22">
        <v>97</v>
      </c>
      <c r="E120" s="22">
        <v>7</v>
      </c>
      <c r="F120" s="42">
        <v>93</v>
      </c>
      <c r="G120" s="33">
        <v>336</v>
      </c>
      <c r="H120" s="22">
        <v>19</v>
      </c>
      <c r="I120" s="43" t="s">
        <v>82</v>
      </c>
      <c r="J120" s="33">
        <v>173</v>
      </c>
      <c r="K120" s="22">
        <v>5</v>
      </c>
      <c r="L120" s="43" t="s">
        <v>48</v>
      </c>
      <c r="M120" s="18">
        <v>7.5</v>
      </c>
      <c r="N120" s="18">
        <v>7.8</v>
      </c>
      <c r="O120" s="20">
        <v>1.6919999999999999</v>
      </c>
      <c r="P120" s="20">
        <v>1.4119999999999999</v>
      </c>
      <c r="Q120" s="18">
        <v>38</v>
      </c>
      <c r="R120" s="18">
        <v>4.4000000000000004</v>
      </c>
      <c r="S120" s="22">
        <f t="shared" si="94"/>
        <v>88.421052631578945</v>
      </c>
      <c r="T120" s="18">
        <v>6</v>
      </c>
      <c r="U120" s="18">
        <v>3.3</v>
      </c>
      <c r="V120" s="22">
        <f t="shared" si="95"/>
        <v>45</v>
      </c>
      <c r="W120" s="5">
        <v>17.420000000000002</v>
      </c>
      <c r="X120" s="21">
        <v>15.4</v>
      </c>
      <c r="Y120" s="25">
        <v>8901</v>
      </c>
      <c r="Z120" s="5">
        <f t="shared" si="96"/>
        <v>0.45978614597861461</v>
      </c>
      <c r="AA120" s="25">
        <v>301</v>
      </c>
      <c r="AB120" s="116">
        <f t="shared" si="97"/>
        <v>1.248</v>
      </c>
      <c r="AC120" s="117">
        <f t="shared" si="98"/>
        <v>60.527999999999999</v>
      </c>
      <c r="AD120" s="118">
        <f t="shared" si="99"/>
        <v>0.50439999999999996</v>
      </c>
      <c r="AE120" s="119">
        <f t="shared" si="100"/>
        <v>209.66399999999999</v>
      </c>
      <c r="AF120" s="118">
        <f t="shared" si="101"/>
        <v>1.5083741007194245</v>
      </c>
      <c r="AG120" s="130">
        <f t="shared" si="102"/>
        <v>2795.52</v>
      </c>
    </row>
    <row r="121" spans="1:33" x14ac:dyDescent="0.2">
      <c r="A121" s="41" t="s">
        <v>40</v>
      </c>
      <c r="B121" s="36">
        <v>15352</v>
      </c>
      <c r="C121" s="38">
        <v>495</v>
      </c>
      <c r="D121" s="22">
        <v>137</v>
      </c>
      <c r="E121" s="22">
        <v>5</v>
      </c>
      <c r="F121" s="42">
        <v>96</v>
      </c>
      <c r="G121" s="33">
        <v>324</v>
      </c>
      <c r="H121" s="22">
        <v>26</v>
      </c>
      <c r="I121" s="43" t="s">
        <v>50</v>
      </c>
      <c r="J121" s="33">
        <v>165</v>
      </c>
      <c r="K121" s="22">
        <v>4</v>
      </c>
      <c r="L121" s="43" t="s">
        <v>65</v>
      </c>
      <c r="M121" s="18">
        <v>7.5</v>
      </c>
      <c r="N121" s="18">
        <v>7.8</v>
      </c>
      <c r="O121" s="20">
        <v>1.823</v>
      </c>
      <c r="P121" s="20">
        <v>1.5649999999999999</v>
      </c>
      <c r="Q121" s="18">
        <v>44</v>
      </c>
      <c r="R121" s="18">
        <v>5.6</v>
      </c>
      <c r="S121" s="22">
        <f t="shared" si="94"/>
        <v>87.27272727272728</v>
      </c>
      <c r="T121" s="18">
        <v>7</v>
      </c>
      <c r="U121" s="18">
        <v>4.2</v>
      </c>
      <c r="V121" s="22">
        <f t="shared" si="95"/>
        <v>40</v>
      </c>
      <c r="W121" s="5">
        <v>7.34</v>
      </c>
      <c r="X121" s="21">
        <v>14.9</v>
      </c>
      <c r="Y121" s="25">
        <v>7907</v>
      </c>
      <c r="Z121" s="5">
        <f t="shared" si="96"/>
        <v>0.51504689942678483</v>
      </c>
      <c r="AA121" s="25">
        <v>283</v>
      </c>
      <c r="AB121" s="116">
        <f t="shared" si="97"/>
        <v>0.99</v>
      </c>
      <c r="AC121" s="117">
        <f t="shared" si="98"/>
        <v>67.814999999999998</v>
      </c>
      <c r="AD121" s="118">
        <f t="shared" si="99"/>
        <v>0.56512499999999999</v>
      </c>
      <c r="AE121" s="119">
        <f t="shared" si="100"/>
        <v>160.38</v>
      </c>
      <c r="AF121" s="118">
        <f t="shared" si="101"/>
        <v>1.1538129496402878</v>
      </c>
      <c r="AG121" s="130">
        <f t="shared" si="102"/>
        <v>2138.4</v>
      </c>
    </row>
    <row r="122" spans="1:33" x14ac:dyDescent="0.2">
      <c r="A122" s="41" t="s">
        <v>43</v>
      </c>
      <c r="B122" s="36">
        <v>11868</v>
      </c>
      <c r="C122" s="38">
        <v>396</v>
      </c>
      <c r="D122" s="22">
        <v>111</v>
      </c>
      <c r="E122" s="22">
        <v>6</v>
      </c>
      <c r="F122" s="42">
        <v>95</v>
      </c>
      <c r="G122" s="33">
        <v>377</v>
      </c>
      <c r="H122" s="22">
        <v>22</v>
      </c>
      <c r="I122" s="43" t="s">
        <v>82</v>
      </c>
      <c r="J122" s="33">
        <v>195</v>
      </c>
      <c r="K122" s="22">
        <v>3</v>
      </c>
      <c r="L122" s="43" t="s">
        <v>65</v>
      </c>
      <c r="M122" s="18">
        <v>7.4</v>
      </c>
      <c r="N122" s="18">
        <v>7.6</v>
      </c>
      <c r="O122" s="20">
        <v>1.8720000000000001</v>
      </c>
      <c r="P122" s="20">
        <v>1.6519999999999999</v>
      </c>
      <c r="Q122" s="18">
        <v>35</v>
      </c>
      <c r="R122" s="18">
        <v>7.9</v>
      </c>
      <c r="S122" s="22">
        <f t="shared" si="94"/>
        <v>77.428571428571431</v>
      </c>
      <c r="T122" s="18">
        <v>6</v>
      </c>
      <c r="U122" s="18">
        <v>4.0999999999999996</v>
      </c>
      <c r="V122" s="22">
        <f t="shared" si="95"/>
        <v>31.666666666666671</v>
      </c>
      <c r="W122" s="5">
        <v>15.16</v>
      </c>
      <c r="X122" s="21">
        <v>15.1</v>
      </c>
      <c r="Y122" s="25">
        <v>7488</v>
      </c>
      <c r="Z122" s="5">
        <f t="shared" si="96"/>
        <v>0.63094034378159758</v>
      </c>
      <c r="AA122" s="25">
        <v>232</v>
      </c>
      <c r="AB122" s="116">
        <f t="shared" si="97"/>
        <v>0.79200000000000004</v>
      </c>
      <c r="AC122" s="117">
        <f t="shared" si="98"/>
        <v>43.956000000000003</v>
      </c>
      <c r="AD122" s="118">
        <f t="shared" si="99"/>
        <v>0.36630000000000001</v>
      </c>
      <c r="AE122" s="119">
        <f t="shared" si="100"/>
        <v>149.292</v>
      </c>
      <c r="AF122" s="118">
        <f t="shared" si="101"/>
        <v>1.0740431654676259</v>
      </c>
      <c r="AG122" s="130">
        <f t="shared" si="102"/>
        <v>1990.5600000000002</v>
      </c>
    </row>
    <row r="123" spans="1:33" x14ac:dyDescent="0.2">
      <c r="A123" s="41" t="s">
        <v>46</v>
      </c>
      <c r="B123" s="36">
        <v>11990</v>
      </c>
      <c r="C123" s="38">
        <v>387</v>
      </c>
      <c r="D123" s="22">
        <v>219</v>
      </c>
      <c r="E123" s="22">
        <v>7</v>
      </c>
      <c r="F123" s="42">
        <v>97</v>
      </c>
      <c r="G123" s="33">
        <v>506</v>
      </c>
      <c r="H123" s="22">
        <v>32</v>
      </c>
      <c r="I123" s="43" t="s">
        <v>82</v>
      </c>
      <c r="J123" s="33">
        <v>283</v>
      </c>
      <c r="K123" s="22">
        <v>6</v>
      </c>
      <c r="L123" s="43" t="s">
        <v>65</v>
      </c>
      <c r="M123" s="18">
        <v>7.3</v>
      </c>
      <c r="N123" s="18">
        <v>7.6</v>
      </c>
      <c r="O123" s="20">
        <v>2.42</v>
      </c>
      <c r="P123" s="20">
        <v>2.1379999999999999</v>
      </c>
      <c r="Q123" s="18">
        <v>49</v>
      </c>
      <c r="R123" s="18">
        <v>13.2</v>
      </c>
      <c r="S123" s="22">
        <f t="shared" si="94"/>
        <v>73.061224489795919</v>
      </c>
      <c r="T123" s="18">
        <v>8</v>
      </c>
      <c r="U123" s="18">
        <v>2.5</v>
      </c>
      <c r="V123" s="22">
        <f t="shared" si="95"/>
        <v>68.75</v>
      </c>
      <c r="W123" s="5">
        <v>7.56</v>
      </c>
      <c r="X123" s="21">
        <v>15.1</v>
      </c>
      <c r="Y123" s="25">
        <v>8147</v>
      </c>
      <c r="Z123" s="5">
        <f t="shared" si="96"/>
        <v>0.67948290241868226</v>
      </c>
      <c r="AA123" s="25">
        <v>175</v>
      </c>
      <c r="AB123" s="116">
        <f t="shared" si="97"/>
        <v>0.77400000000000002</v>
      </c>
      <c r="AC123" s="117">
        <f t="shared" si="98"/>
        <v>84.753</v>
      </c>
      <c r="AD123" s="118">
        <f t="shared" si="99"/>
        <v>0.70627499999999999</v>
      </c>
      <c r="AE123" s="119">
        <f t="shared" si="100"/>
        <v>195.822</v>
      </c>
      <c r="AF123" s="118">
        <f t="shared" si="101"/>
        <v>1.4087913669064749</v>
      </c>
      <c r="AG123" s="130">
        <f t="shared" si="102"/>
        <v>2610.96</v>
      </c>
    </row>
    <row r="124" spans="1:33" x14ac:dyDescent="0.2">
      <c r="A124" s="41" t="s">
        <v>49</v>
      </c>
      <c r="B124" s="36">
        <v>13589</v>
      </c>
      <c r="C124" s="38">
        <v>453</v>
      </c>
      <c r="D124" s="22">
        <v>248</v>
      </c>
      <c r="E124" s="22">
        <v>8</v>
      </c>
      <c r="F124" s="42">
        <v>97</v>
      </c>
      <c r="G124" s="33">
        <v>425</v>
      </c>
      <c r="H124" s="22">
        <v>34</v>
      </c>
      <c r="I124" s="43" t="s">
        <v>50</v>
      </c>
      <c r="J124" s="33">
        <v>152</v>
      </c>
      <c r="K124" s="22">
        <v>4</v>
      </c>
      <c r="L124" s="43" t="s">
        <v>48</v>
      </c>
      <c r="M124" s="18">
        <v>7.4</v>
      </c>
      <c r="N124" s="18">
        <v>7.6</v>
      </c>
      <c r="O124" s="20">
        <v>1.6579999999999999</v>
      </c>
      <c r="P124" s="20">
        <v>1.52</v>
      </c>
      <c r="Q124" s="18">
        <v>30</v>
      </c>
      <c r="R124" s="18">
        <v>14.4</v>
      </c>
      <c r="S124" s="22">
        <f t="shared" si="94"/>
        <v>52</v>
      </c>
      <c r="T124" s="18">
        <v>7</v>
      </c>
      <c r="U124" s="18">
        <v>1.2</v>
      </c>
      <c r="V124" s="22">
        <f t="shared" si="95"/>
        <v>82.857142857142861</v>
      </c>
      <c r="W124" s="5">
        <v>11.48</v>
      </c>
      <c r="X124" s="21">
        <v>15.2</v>
      </c>
      <c r="Y124" s="25">
        <v>6283</v>
      </c>
      <c r="Z124" s="5">
        <f t="shared" si="96"/>
        <v>0.46235926116712045</v>
      </c>
      <c r="AA124" s="25">
        <v>239</v>
      </c>
      <c r="AB124" s="116">
        <f t="shared" si="97"/>
        <v>0.90600000000000003</v>
      </c>
      <c r="AC124" s="117">
        <f t="shared" si="98"/>
        <v>112.34399999999999</v>
      </c>
      <c r="AD124" s="118">
        <f t="shared" si="99"/>
        <v>0.93619999999999992</v>
      </c>
      <c r="AE124" s="119">
        <f t="shared" si="100"/>
        <v>192.52500000000001</v>
      </c>
      <c r="AF124" s="118">
        <f t="shared" si="101"/>
        <v>1.3850719424460431</v>
      </c>
      <c r="AG124" s="130">
        <f t="shared" si="102"/>
        <v>2567</v>
      </c>
    </row>
    <row r="125" spans="1:33" ht="13.5" thickBot="1" x14ac:dyDescent="0.25">
      <c r="A125" s="41" t="s">
        <v>51</v>
      </c>
      <c r="B125" s="37">
        <v>11959</v>
      </c>
      <c r="C125" s="39">
        <v>386</v>
      </c>
      <c r="D125" s="30">
        <v>117</v>
      </c>
      <c r="E125" s="30">
        <v>5</v>
      </c>
      <c r="F125" s="44">
        <v>96</v>
      </c>
      <c r="G125" s="34">
        <v>452</v>
      </c>
      <c r="H125" s="30">
        <v>23</v>
      </c>
      <c r="I125" s="45" t="s">
        <v>42</v>
      </c>
      <c r="J125" s="34">
        <v>285</v>
      </c>
      <c r="K125" s="30">
        <v>7</v>
      </c>
      <c r="L125" s="45" t="s">
        <v>65</v>
      </c>
      <c r="M125" s="18">
        <v>7.7</v>
      </c>
      <c r="N125" s="18">
        <v>7.7</v>
      </c>
      <c r="O125" s="20">
        <v>2.375</v>
      </c>
      <c r="P125" s="20">
        <v>1.96</v>
      </c>
      <c r="Q125" s="18">
        <v>49</v>
      </c>
      <c r="R125" s="18">
        <v>11.7</v>
      </c>
      <c r="S125" s="22">
        <f t="shared" si="94"/>
        <v>76.122448979591837</v>
      </c>
      <c r="T125" s="18">
        <v>6</v>
      </c>
      <c r="U125" s="18">
        <v>0.8</v>
      </c>
      <c r="V125" s="22">
        <f t="shared" si="95"/>
        <v>86.666666666666671</v>
      </c>
      <c r="W125" s="53">
        <v>16.260000000000002</v>
      </c>
      <c r="X125" s="56">
        <v>15.3</v>
      </c>
      <c r="Y125" s="26">
        <v>6607</v>
      </c>
      <c r="Z125" s="5">
        <f t="shared" si="96"/>
        <v>0.5524709423864872</v>
      </c>
      <c r="AA125" s="26">
        <v>261</v>
      </c>
      <c r="AB125" s="116">
        <f t="shared" si="97"/>
        <v>0.77200000000000002</v>
      </c>
      <c r="AC125" s="117">
        <f t="shared" si="98"/>
        <v>45.161999999999999</v>
      </c>
      <c r="AD125" s="118">
        <f t="shared" si="99"/>
        <v>0.37635000000000002</v>
      </c>
      <c r="AE125" s="119">
        <f t="shared" si="100"/>
        <v>174.47200000000001</v>
      </c>
      <c r="AF125" s="118">
        <f t="shared" si="101"/>
        <v>1.2551942446043165</v>
      </c>
      <c r="AG125" s="130">
        <f t="shared" si="102"/>
        <v>2326.2933333333335</v>
      </c>
    </row>
    <row r="126" spans="1:33" ht="13.5" thickTop="1" x14ac:dyDescent="0.2">
      <c r="A126" s="48" t="s">
        <v>95</v>
      </c>
      <c r="B126" s="49">
        <f>SUM(B114:B125)</f>
        <v>180956</v>
      </c>
      <c r="C126" s="49"/>
      <c r="D126" s="49"/>
      <c r="E126" s="49"/>
      <c r="F126" s="50"/>
      <c r="G126" s="49"/>
      <c r="H126" s="49"/>
      <c r="I126" s="50"/>
      <c r="J126" s="49"/>
      <c r="K126" s="49"/>
      <c r="L126" s="50"/>
      <c r="M126" s="52"/>
      <c r="N126" s="52"/>
      <c r="O126" s="125"/>
      <c r="P126" s="125"/>
      <c r="Q126" s="52"/>
      <c r="R126" s="52"/>
      <c r="S126" s="50"/>
      <c r="T126" s="52"/>
      <c r="U126" s="52"/>
      <c r="V126" s="50"/>
      <c r="W126" s="49">
        <f>SUM(W114:W125)</f>
        <v>201.63999999999996</v>
      </c>
      <c r="X126" s="50"/>
      <c r="Y126" s="49">
        <f>SUM(Y114:Y125)</f>
        <v>88971</v>
      </c>
      <c r="Z126" s="51"/>
      <c r="AA126" s="49">
        <f>SUM(AA114:AA125)</f>
        <v>3184</v>
      </c>
      <c r="AB126" s="120"/>
      <c r="AC126" s="121"/>
      <c r="AD126" s="122"/>
      <c r="AE126" s="123"/>
      <c r="AF126" s="122"/>
      <c r="AG126" s="138"/>
    </row>
    <row r="127" spans="1:33" ht="13.5" thickBot="1" x14ac:dyDescent="0.25">
      <c r="A127" s="47" t="s">
        <v>96</v>
      </c>
      <c r="B127" s="6">
        <f>SUM(AVERAGE(B114:B125))</f>
        <v>15079.666666666666</v>
      </c>
      <c r="C127" s="6">
        <f t="shared" ref="C127:V127" si="103">SUM(AVERAGE(C114:C125))</f>
        <v>495.75</v>
      </c>
      <c r="D127" s="6">
        <f t="shared" si="103"/>
        <v>157.5</v>
      </c>
      <c r="E127" s="6">
        <f>SUM(AVERAGE(E114:E125))</f>
        <v>9.3333333333333339</v>
      </c>
      <c r="F127" s="6">
        <f>SUM(AVERAGE(F114:F125))</f>
        <v>93.916666666666671</v>
      </c>
      <c r="G127" s="6">
        <f t="shared" si="103"/>
        <v>427.41666666666669</v>
      </c>
      <c r="H127" s="6">
        <f>SUM(AVERAGE(H114:H125))</f>
        <v>31.833333333333332</v>
      </c>
      <c r="I127" s="6">
        <f t="shared" ref="I127" si="104">SUM(AVERAGE(I114:I125))</f>
        <v>91.2</v>
      </c>
      <c r="J127" s="6">
        <f>SUM(AVERAGE(J114:J125))</f>
        <v>224.58333333333334</v>
      </c>
      <c r="K127" s="6">
        <f t="shared" si="103"/>
        <v>6.75</v>
      </c>
      <c r="L127" s="6">
        <f t="shared" si="103"/>
        <v>96.2</v>
      </c>
      <c r="M127" s="19">
        <f t="shared" si="103"/>
        <v>7.3583333333333334</v>
      </c>
      <c r="N127" s="19">
        <f t="shared" si="103"/>
        <v>7.5833333333333321</v>
      </c>
      <c r="O127" s="126">
        <f t="shared" si="103"/>
        <v>1.782416666666667</v>
      </c>
      <c r="P127" s="126">
        <f t="shared" si="103"/>
        <v>1.5273333333333337</v>
      </c>
      <c r="Q127" s="19">
        <f t="shared" si="103"/>
        <v>39.833333333333336</v>
      </c>
      <c r="R127" s="19">
        <f t="shared" si="103"/>
        <v>11.758333333333333</v>
      </c>
      <c r="S127" s="6">
        <f t="shared" si="103"/>
        <v>68.120118231465355</v>
      </c>
      <c r="T127" s="19">
        <f t="shared" si="103"/>
        <v>8.75</v>
      </c>
      <c r="U127" s="19">
        <f t="shared" si="103"/>
        <v>2.2249999999999996</v>
      </c>
      <c r="V127" s="6">
        <f t="shared" si="103"/>
        <v>70.824455636955634</v>
      </c>
      <c r="W127" s="6">
        <f>SUM(AVERAGE(W114:W125))</f>
        <v>16.803333333333331</v>
      </c>
      <c r="X127" s="6">
        <f>SUM(AVERAGE(X114:X125))</f>
        <v>14.875</v>
      </c>
      <c r="Y127" s="6">
        <f>SUM(AVERAGE(Y114:Y125))</f>
        <v>7414.25</v>
      </c>
      <c r="Z127" s="40">
        <f>SUM(AVERAGE(Z114:Z125))</f>
        <v>0.50310767241969179</v>
      </c>
      <c r="AA127" s="6">
        <f>SUM(AVERAGE(AA114:AA125))</f>
        <v>265.33333333333331</v>
      </c>
      <c r="AB127" s="116">
        <f t="shared" ref="AB127" si="105">C127/$C$2</f>
        <v>0.99150000000000005</v>
      </c>
      <c r="AC127" s="117">
        <f t="shared" ref="AC127" si="106">(C127*D127)/1000</f>
        <v>78.080624999999998</v>
      </c>
      <c r="AD127" s="118">
        <f t="shared" si="99"/>
        <v>0.65067187500000001</v>
      </c>
      <c r="AE127" s="119">
        <f t="shared" ref="AE127" si="107">(C127*G127)/1000</f>
        <v>211.89181249999999</v>
      </c>
      <c r="AF127" s="124">
        <f t="shared" ref="AF127" si="108">(AE127)/$G$3</f>
        <v>1.5244015287769783</v>
      </c>
      <c r="AG127" s="142">
        <f>AVERAGE(AG114:AG125)</f>
        <v>2807.5344444444449</v>
      </c>
    </row>
    <row r="128" spans="1:33" ht="13.5" thickTop="1" x14ac:dyDescent="0.2"/>
    <row r="129" spans="1:33" ht="13.5" thickBot="1" x14ac:dyDescent="0.25"/>
    <row r="130" spans="1:33" ht="13.5" thickTop="1" x14ac:dyDescent="0.2">
      <c r="A130" s="11" t="s">
        <v>5</v>
      </c>
      <c r="B130" s="12" t="s">
        <v>6</v>
      </c>
      <c r="C130" s="12" t="s">
        <v>6</v>
      </c>
      <c r="D130" s="12" t="s">
        <v>7</v>
      </c>
      <c r="E130" s="12" t="s">
        <v>8</v>
      </c>
      <c r="F130" s="12" t="s">
        <v>2</v>
      </c>
      <c r="G130" s="12" t="s">
        <v>9</v>
      </c>
      <c r="H130" s="12" t="s">
        <v>10</v>
      </c>
      <c r="I130" s="12" t="s">
        <v>11</v>
      </c>
      <c r="J130" s="12" t="s">
        <v>12</v>
      </c>
      <c r="K130" s="12" t="s">
        <v>13</v>
      </c>
      <c r="L130" s="12" t="s">
        <v>3</v>
      </c>
      <c r="M130" s="12" t="s">
        <v>21</v>
      </c>
      <c r="N130" s="12" t="s">
        <v>14</v>
      </c>
      <c r="O130" s="12" t="s">
        <v>15</v>
      </c>
      <c r="P130" s="12" t="s">
        <v>16</v>
      </c>
      <c r="Q130" s="12" t="s">
        <v>68</v>
      </c>
      <c r="R130" s="12" t="s">
        <v>69</v>
      </c>
      <c r="S130" s="12" t="s">
        <v>70</v>
      </c>
      <c r="T130" s="12" t="s">
        <v>71</v>
      </c>
      <c r="U130" s="12" t="s">
        <v>72</v>
      </c>
      <c r="V130" s="12" t="s">
        <v>73</v>
      </c>
      <c r="W130" s="12" t="s">
        <v>17</v>
      </c>
      <c r="X130" s="13" t="s">
        <v>18</v>
      </c>
      <c r="Y130" s="13" t="s">
        <v>19</v>
      </c>
      <c r="Z130" s="13" t="s">
        <v>20</v>
      </c>
      <c r="AA130" s="13" t="s">
        <v>74</v>
      </c>
      <c r="AB130" s="109" t="s">
        <v>55</v>
      </c>
      <c r="AC130" s="110" t="s">
        <v>56</v>
      </c>
      <c r="AD130" s="111" t="s">
        <v>57</v>
      </c>
      <c r="AE130" s="112" t="s">
        <v>55</v>
      </c>
      <c r="AF130" s="111" t="s">
        <v>55</v>
      </c>
      <c r="AG130" s="109" t="s">
        <v>147</v>
      </c>
    </row>
    <row r="131" spans="1:33" ht="13.5" thickBot="1" x14ac:dyDescent="0.25">
      <c r="A131" s="14" t="s">
        <v>97</v>
      </c>
      <c r="B131" s="15" t="s">
        <v>23</v>
      </c>
      <c r="C131" s="16" t="s">
        <v>24</v>
      </c>
      <c r="D131" s="15" t="s">
        <v>25</v>
      </c>
      <c r="E131" s="15" t="s">
        <v>25</v>
      </c>
      <c r="F131" s="17" t="s">
        <v>26</v>
      </c>
      <c r="G131" s="15" t="s">
        <v>25</v>
      </c>
      <c r="H131" s="15" t="s">
        <v>25</v>
      </c>
      <c r="I131" s="17" t="s">
        <v>26</v>
      </c>
      <c r="J131" s="15" t="s">
        <v>25</v>
      </c>
      <c r="K131" s="15" t="s">
        <v>25</v>
      </c>
      <c r="L131" s="17" t="s">
        <v>26</v>
      </c>
      <c r="M131" s="15"/>
      <c r="N131" s="15"/>
      <c r="O131" s="15"/>
      <c r="P131" s="15"/>
      <c r="Q131" s="15"/>
      <c r="R131" s="15"/>
      <c r="S131" s="17" t="s">
        <v>26</v>
      </c>
      <c r="T131" s="15"/>
      <c r="U131" s="15"/>
      <c r="V131" s="17" t="s">
        <v>26</v>
      </c>
      <c r="W131" s="15" t="s">
        <v>27</v>
      </c>
      <c r="X131" s="17" t="s">
        <v>28</v>
      </c>
      <c r="Y131" s="17" t="s">
        <v>29</v>
      </c>
      <c r="Z131" s="16" t="s">
        <v>30</v>
      </c>
      <c r="AA131" s="17" t="s">
        <v>29</v>
      </c>
      <c r="AB131" s="113" t="s">
        <v>6</v>
      </c>
      <c r="AC131" s="114" t="s">
        <v>59</v>
      </c>
      <c r="AD131" s="85" t="s">
        <v>60</v>
      </c>
      <c r="AE131" s="115" t="s">
        <v>61</v>
      </c>
      <c r="AF131" s="85" t="s">
        <v>62</v>
      </c>
      <c r="AG131" s="127" t="s">
        <v>148</v>
      </c>
    </row>
    <row r="132" spans="1:33" ht="13.5" thickTop="1" x14ac:dyDescent="0.2">
      <c r="A132" s="41" t="s">
        <v>31</v>
      </c>
      <c r="B132" s="35">
        <v>14220</v>
      </c>
      <c r="C132" s="35">
        <v>459</v>
      </c>
      <c r="D132" s="27">
        <v>109</v>
      </c>
      <c r="E132" s="27">
        <v>10</v>
      </c>
      <c r="F132" s="46">
        <v>91</v>
      </c>
      <c r="G132" s="32">
        <v>445</v>
      </c>
      <c r="H132" s="27">
        <v>23</v>
      </c>
      <c r="I132" s="27">
        <v>95</v>
      </c>
      <c r="J132" s="32">
        <v>257</v>
      </c>
      <c r="K132" s="27">
        <v>6</v>
      </c>
      <c r="L132" s="27">
        <v>98</v>
      </c>
      <c r="M132" s="18">
        <v>7.7</v>
      </c>
      <c r="N132" s="18">
        <v>7.6</v>
      </c>
      <c r="O132" s="20">
        <v>2.2200000000000002</v>
      </c>
      <c r="P132" s="20">
        <v>2.1070000000000002</v>
      </c>
      <c r="Q132" s="18">
        <v>46</v>
      </c>
      <c r="R132" s="18">
        <v>23.7</v>
      </c>
      <c r="S132" s="22">
        <v>48</v>
      </c>
      <c r="T132" s="18">
        <v>6</v>
      </c>
      <c r="U132" s="18">
        <v>0.7</v>
      </c>
      <c r="V132" s="22">
        <v>89</v>
      </c>
      <c r="W132" s="28">
        <v>16</v>
      </c>
      <c r="X132" s="29">
        <v>14.5</v>
      </c>
      <c r="Y132" s="24">
        <v>6268</v>
      </c>
      <c r="Z132" s="5">
        <f t="shared" ref="Z132:Z143" si="109">Y132/B132</f>
        <v>0.44078762306610408</v>
      </c>
      <c r="AA132" s="24">
        <v>300</v>
      </c>
      <c r="AB132" s="116">
        <f>C132/$C$2</f>
        <v>0.91800000000000004</v>
      </c>
      <c r="AC132" s="117">
        <f>(C132*D132)/1000</f>
        <v>50.030999999999999</v>
      </c>
      <c r="AD132" s="118">
        <f>(AC132)/$E$3</f>
        <v>0.41692499999999999</v>
      </c>
      <c r="AE132" s="119">
        <f>(C132*G132)/1000</f>
        <v>204.255</v>
      </c>
      <c r="AF132" s="118">
        <f>(AE132)/$G$3</f>
        <v>1.4694604316546762</v>
      </c>
      <c r="AG132" s="130">
        <f>(0.8*C132*G132)/60</f>
        <v>2723.4000000000005</v>
      </c>
    </row>
    <row r="133" spans="1:33" x14ac:dyDescent="0.2">
      <c r="A133" s="41" t="s">
        <v>32</v>
      </c>
      <c r="B133" s="36">
        <v>13277</v>
      </c>
      <c r="C133" s="38">
        <v>474</v>
      </c>
      <c r="D133" s="22">
        <v>161</v>
      </c>
      <c r="E133" s="22">
        <v>11</v>
      </c>
      <c r="F133" s="42">
        <v>93</v>
      </c>
      <c r="G133" s="33">
        <v>422</v>
      </c>
      <c r="H133" s="22">
        <v>31</v>
      </c>
      <c r="I133" s="22">
        <v>93</v>
      </c>
      <c r="J133" s="33">
        <v>238</v>
      </c>
      <c r="K133" s="22">
        <v>12</v>
      </c>
      <c r="L133" s="22">
        <v>95</v>
      </c>
      <c r="M133" s="18">
        <v>7.5</v>
      </c>
      <c r="N133" s="18">
        <v>7.6</v>
      </c>
      <c r="O133" s="20">
        <v>2.0449999999999999</v>
      </c>
      <c r="P133" s="20">
        <v>1.87</v>
      </c>
      <c r="Q133" s="18">
        <v>41</v>
      </c>
      <c r="R133" s="18">
        <v>26.8</v>
      </c>
      <c r="S133" s="22">
        <v>34</v>
      </c>
      <c r="T133" s="18">
        <v>6</v>
      </c>
      <c r="U133" s="18">
        <v>0.7</v>
      </c>
      <c r="V133" s="22">
        <v>88</v>
      </c>
      <c r="W133" s="5">
        <v>20.74</v>
      </c>
      <c r="X133" s="21">
        <v>15.5</v>
      </c>
      <c r="Y133" s="25">
        <v>6524</v>
      </c>
      <c r="Z133" s="5">
        <f t="shared" si="109"/>
        <v>0.49137606386985011</v>
      </c>
      <c r="AA133" s="25">
        <v>252</v>
      </c>
      <c r="AB133" s="116">
        <f t="shared" ref="AB133:AB143" si="110">C133/$C$2</f>
        <v>0.94799999999999995</v>
      </c>
      <c r="AC133" s="117">
        <f t="shared" ref="AC133:AC143" si="111">(C133*D133)/1000</f>
        <v>76.313999999999993</v>
      </c>
      <c r="AD133" s="118">
        <f t="shared" ref="AD133:AD145" si="112">(AC133)/$E$3</f>
        <v>0.6359499999999999</v>
      </c>
      <c r="AE133" s="119">
        <f t="shared" ref="AE133:AE143" si="113">(C133*G133)/1000</f>
        <v>200.02799999999999</v>
      </c>
      <c r="AF133" s="118">
        <f t="shared" ref="AF133:AF143" si="114">(AE133)/$G$3</f>
        <v>1.4390503597122302</v>
      </c>
      <c r="AG133" s="130">
        <f t="shared" ref="AG133:AG143" si="115">(0.8*C133*G133)/60</f>
        <v>2667.0400000000004</v>
      </c>
    </row>
    <row r="134" spans="1:33" x14ac:dyDescent="0.2">
      <c r="A134" s="41" t="s">
        <v>33</v>
      </c>
      <c r="B134" s="36">
        <v>14591</v>
      </c>
      <c r="C134" s="38">
        <v>471</v>
      </c>
      <c r="D134" s="22">
        <v>183</v>
      </c>
      <c r="E134" s="22">
        <v>9</v>
      </c>
      <c r="F134" s="42">
        <v>95</v>
      </c>
      <c r="G134" s="33">
        <v>541</v>
      </c>
      <c r="H134" s="22">
        <v>31</v>
      </c>
      <c r="I134" s="22">
        <v>94</v>
      </c>
      <c r="J134" s="33">
        <v>287</v>
      </c>
      <c r="K134" s="22">
        <v>5</v>
      </c>
      <c r="L134" s="22">
        <v>98</v>
      </c>
      <c r="M134" s="18">
        <v>7.6</v>
      </c>
      <c r="N134" s="18">
        <v>7.6</v>
      </c>
      <c r="O134" s="20">
        <v>2.2429999999999999</v>
      </c>
      <c r="P134" s="20">
        <v>2.0099999999999998</v>
      </c>
      <c r="Q134" s="18">
        <v>47</v>
      </c>
      <c r="R134" s="18">
        <v>17.3</v>
      </c>
      <c r="S134" s="22">
        <v>63</v>
      </c>
      <c r="T134" s="18">
        <v>8</v>
      </c>
      <c r="U134" s="18">
        <v>0.6</v>
      </c>
      <c r="V134" s="22">
        <v>92</v>
      </c>
      <c r="W134" s="5">
        <v>23.94</v>
      </c>
      <c r="X134" s="21">
        <v>14.2</v>
      </c>
      <c r="Y134" s="25">
        <v>7980</v>
      </c>
      <c r="Z134" s="5">
        <f t="shared" si="109"/>
        <v>0.54691248029607287</v>
      </c>
      <c r="AA134" s="25">
        <v>455</v>
      </c>
      <c r="AB134" s="116">
        <f t="shared" si="110"/>
        <v>0.94199999999999995</v>
      </c>
      <c r="AC134" s="117">
        <f t="shared" si="111"/>
        <v>86.192999999999998</v>
      </c>
      <c r="AD134" s="118">
        <f t="shared" si="112"/>
        <v>0.718275</v>
      </c>
      <c r="AE134" s="119">
        <f t="shared" si="113"/>
        <v>254.81100000000001</v>
      </c>
      <c r="AF134" s="118">
        <f t="shared" si="114"/>
        <v>1.8331726618705035</v>
      </c>
      <c r="AG134" s="130">
        <f t="shared" si="115"/>
        <v>3397.4800000000005</v>
      </c>
    </row>
    <row r="135" spans="1:33" x14ac:dyDescent="0.2">
      <c r="A135" s="41" t="s">
        <v>34</v>
      </c>
      <c r="B135" s="36">
        <v>16573</v>
      </c>
      <c r="C135" s="38">
        <v>552</v>
      </c>
      <c r="D135" s="22">
        <v>181</v>
      </c>
      <c r="E135" s="22">
        <v>9</v>
      </c>
      <c r="F135" s="42">
        <v>95</v>
      </c>
      <c r="G135" s="33">
        <v>408</v>
      </c>
      <c r="H135" s="22">
        <v>23</v>
      </c>
      <c r="I135" s="22">
        <v>94</v>
      </c>
      <c r="J135" s="33">
        <v>232</v>
      </c>
      <c r="K135" s="22">
        <v>5</v>
      </c>
      <c r="L135" s="22">
        <v>98</v>
      </c>
      <c r="M135" s="18">
        <v>7.6</v>
      </c>
      <c r="N135" s="18">
        <v>7.6</v>
      </c>
      <c r="O135" s="20">
        <v>1.7969999999999999</v>
      </c>
      <c r="P135" s="20">
        <v>1.5649999999999999</v>
      </c>
      <c r="Q135" s="55">
        <v>31</v>
      </c>
      <c r="R135" s="18">
        <v>8.3000000000000007</v>
      </c>
      <c r="S135" s="22">
        <v>73</v>
      </c>
      <c r="T135" s="55">
        <v>5</v>
      </c>
      <c r="U135" s="18">
        <v>2.5</v>
      </c>
      <c r="V135" s="22">
        <v>49</v>
      </c>
      <c r="W135" s="5">
        <v>22.98</v>
      </c>
      <c r="X135" s="21">
        <v>14.7</v>
      </c>
      <c r="Y135" s="25">
        <v>7540</v>
      </c>
      <c r="Z135" s="5">
        <f t="shared" si="109"/>
        <v>0.45495685753937126</v>
      </c>
      <c r="AA135" s="25">
        <v>349</v>
      </c>
      <c r="AB135" s="116">
        <f t="shared" si="110"/>
        <v>1.1040000000000001</v>
      </c>
      <c r="AC135" s="117">
        <f t="shared" si="111"/>
        <v>99.912000000000006</v>
      </c>
      <c r="AD135" s="118">
        <f t="shared" si="112"/>
        <v>0.83260000000000001</v>
      </c>
      <c r="AE135" s="119">
        <f t="shared" si="113"/>
        <v>225.21600000000001</v>
      </c>
      <c r="AF135" s="118">
        <f t="shared" si="114"/>
        <v>1.6202589928057554</v>
      </c>
      <c r="AG135" s="130">
        <f t="shared" si="115"/>
        <v>3002.88</v>
      </c>
    </row>
    <row r="136" spans="1:33" x14ac:dyDescent="0.2">
      <c r="A136" s="41" t="s">
        <v>35</v>
      </c>
      <c r="B136" s="36">
        <v>19410</v>
      </c>
      <c r="C136" s="38">
        <v>626</v>
      </c>
      <c r="D136" s="22">
        <v>192</v>
      </c>
      <c r="E136" s="22">
        <v>8</v>
      </c>
      <c r="F136" s="42">
        <v>96</v>
      </c>
      <c r="G136" s="33">
        <v>437</v>
      </c>
      <c r="H136" s="22">
        <v>21</v>
      </c>
      <c r="I136" s="22">
        <v>95</v>
      </c>
      <c r="J136" s="33">
        <v>233</v>
      </c>
      <c r="K136" s="22">
        <v>4</v>
      </c>
      <c r="L136" s="22">
        <v>98</v>
      </c>
      <c r="M136" s="18">
        <v>7.6</v>
      </c>
      <c r="N136" s="18">
        <v>7.6</v>
      </c>
      <c r="O136" s="20">
        <v>1.927</v>
      </c>
      <c r="P136" s="20">
        <v>1.593</v>
      </c>
      <c r="Q136" s="55">
        <v>29</v>
      </c>
      <c r="R136" s="18">
        <v>1.3</v>
      </c>
      <c r="S136" s="22">
        <v>96</v>
      </c>
      <c r="T136" s="55">
        <v>5</v>
      </c>
      <c r="U136" s="18">
        <v>0.6</v>
      </c>
      <c r="V136" s="22">
        <v>87</v>
      </c>
      <c r="W136" s="5">
        <v>7.36</v>
      </c>
      <c r="X136" s="21">
        <v>15.9</v>
      </c>
      <c r="Y136" s="25">
        <v>7614</v>
      </c>
      <c r="Z136" s="5">
        <f t="shared" si="109"/>
        <v>0.39227202472952089</v>
      </c>
      <c r="AA136" s="25">
        <v>457</v>
      </c>
      <c r="AB136" s="116">
        <f t="shared" si="110"/>
        <v>1.252</v>
      </c>
      <c r="AC136" s="117">
        <f t="shared" si="111"/>
        <v>120.19199999999999</v>
      </c>
      <c r="AD136" s="118">
        <f t="shared" si="112"/>
        <v>1.0016</v>
      </c>
      <c r="AE136" s="119">
        <f t="shared" si="113"/>
        <v>273.56200000000001</v>
      </c>
      <c r="AF136" s="118">
        <f t="shared" si="114"/>
        <v>1.9680719424460433</v>
      </c>
      <c r="AG136" s="130">
        <f t="shared" si="115"/>
        <v>3647.4933333333333</v>
      </c>
    </row>
    <row r="137" spans="1:33" x14ac:dyDescent="0.2">
      <c r="A137" s="41" t="s">
        <v>36</v>
      </c>
      <c r="B137" s="36">
        <v>18335</v>
      </c>
      <c r="C137" s="38">
        <v>611</v>
      </c>
      <c r="D137" s="22">
        <v>201</v>
      </c>
      <c r="E137" s="22">
        <v>5</v>
      </c>
      <c r="F137" s="42">
        <v>98</v>
      </c>
      <c r="G137" s="33">
        <v>568</v>
      </c>
      <c r="H137" s="22">
        <v>18</v>
      </c>
      <c r="I137" s="43" t="s">
        <v>48</v>
      </c>
      <c r="J137" s="33">
        <v>268</v>
      </c>
      <c r="K137" s="22">
        <v>4</v>
      </c>
      <c r="L137" s="43" t="s">
        <v>98</v>
      </c>
      <c r="M137" s="18">
        <v>7.4</v>
      </c>
      <c r="N137" s="18">
        <v>7.6</v>
      </c>
      <c r="O137" s="20">
        <v>1.8169999999999999</v>
      </c>
      <c r="P137" s="20">
        <v>1.5940000000000001</v>
      </c>
      <c r="Q137" s="55">
        <v>31</v>
      </c>
      <c r="R137" s="18">
        <v>2</v>
      </c>
      <c r="S137" s="22">
        <v>93</v>
      </c>
      <c r="T137" s="55">
        <v>6</v>
      </c>
      <c r="U137" s="18">
        <v>1.8</v>
      </c>
      <c r="V137" s="22">
        <v>73</v>
      </c>
      <c r="W137" s="5">
        <v>14.56</v>
      </c>
      <c r="X137" s="21">
        <v>15.1</v>
      </c>
      <c r="Y137" s="25">
        <v>7340</v>
      </c>
      <c r="Z137" s="5">
        <f t="shared" si="109"/>
        <v>0.40032724297791111</v>
      </c>
      <c r="AA137" s="25">
        <v>388</v>
      </c>
      <c r="AB137" s="116">
        <f t="shared" si="110"/>
        <v>1.222</v>
      </c>
      <c r="AC137" s="117">
        <f t="shared" si="111"/>
        <v>122.81100000000001</v>
      </c>
      <c r="AD137" s="118">
        <f t="shared" si="112"/>
        <v>1.023425</v>
      </c>
      <c r="AE137" s="119">
        <f t="shared" si="113"/>
        <v>347.048</v>
      </c>
      <c r="AF137" s="118">
        <f t="shared" si="114"/>
        <v>2.4967482014388489</v>
      </c>
      <c r="AG137" s="130">
        <f t="shared" si="115"/>
        <v>4627.3066666666673</v>
      </c>
    </row>
    <row r="138" spans="1:33" x14ac:dyDescent="0.2">
      <c r="A138" s="41" t="s">
        <v>37</v>
      </c>
      <c r="B138" s="36">
        <v>20099</v>
      </c>
      <c r="C138" s="38">
        <v>648</v>
      </c>
      <c r="D138" s="22">
        <v>140</v>
      </c>
      <c r="E138" s="22">
        <v>4</v>
      </c>
      <c r="F138" s="42">
        <v>97</v>
      </c>
      <c r="G138" s="33">
        <v>357</v>
      </c>
      <c r="H138" s="22">
        <v>18</v>
      </c>
      <c r="I138" s="43" t="s">
        <v>42</v>
      </c>
      <c r="J138" s="33">
        <v>170</v>
      </c>
      <c r="K138" s="22">
        <v>4</v>
      </c>
      <c r="L138" s="43" t="s">
        <v>65</v>
      </c>
      <c r="M138" s="18">
        <v>7.4</v>
      </c>
      <c r="N138" s="18">
        <v>7.5</v>
      </c>
      <c r="O138" s="20">
        <v>1.905</v>
      </c>
      <c r="P138" s="20">
        <v>1.6619999999999999</v>
      </c>
      <c r="Q138" s="18">
        <v>33</v>
      </c>
      <c r="R138" s="18">
        <v>2.9</v>
      </c>
      <c r="S138" s="22">
        <v>91</v>
      </c>
      <c r="T138" s="55">
        <v>5</v>
      </c>
      <c r="U138" s="18">
        <v>0.9</v>
      </c>
      <c r="V138" s="22">
        <v>81</v>
      </c>
      <c r="W138" s="5">
        <v>11.4</v>
      </c>
      <c r="X138" s="21">
        <v>15.6</v>
      </c>
      <c r="Y138" s="25">
        <v>6106</v>
      </c>
      <c r="Z138" s="5">
        <f t="shared" si="109"/>
        <v>0.30379620876660529</v>
      </c>
      <c r="AA138" s="25">
        <v>389</v>
      </c>
      <c r="AB138" s="116">
        <f t="shared" si="110"/>
        <v>1.296</v>
      </c>
      <c r="AC138" s="117">
        <f t="shared" si="111"/>
        <v>90.72</v>
      </c>
      <c r="AD138" s="118">
        <f t="shared" si="112"/>
        <v>0.75600000000000001</v>
      </c>
      <c r="AE138" s="119">
        <f t="shared" si="113"/>
        <v>231.33600000000001</v>
      </c>
      <c r="AF138" s="118">
        <f t="shared" si="114"/>
        <v>1.6642877697841727</v>
      </c>
      <c r="AG138" s="130">
        <f t="shared" si="115"/>
        <v>3084.48</v>
      </c>
    </row>
    <row r="139" spans="1:33" x14ac:dyDescent="0.2">
      <c r="A139" s="41" t="s">
        <v>40</v>
      </c>
      <c r="B139" s="36">
        <v>19086</v>
      </c>
      <c r="C139" s="38">
        <v>616</v>
      </c>
      <c r="D139" s="22">
        <v>165</v>
      </c>
      <c r="E139" s="22">
        <v>3</v>
      </c>
      <c r="F139" s="42">
        <v>98</v>
      </c>
      <c r="G139" s="33">
        <v>337</v>
      </c>
      <c r="H139" s="22">
        <v>20</v>
      </c>
      <c r="I139" s="43" t="s">
        <v>82</v>
      </c>
      <c r="J139" s="33">
        <v>178</v>
      </c>
      <c r="K139" s="22">
        <v>4</v>
      </c>
      <c r="L139" s="43" t="s">
        <v>65</v>
      </c>
      <c r="M139" s="18">
        <v>7.8</v>
      </c>
      <c r="N139" s="18">
        <v>8</v>
      </c>
      <c r="O139" s="20">
        <v>1.895</v>
      </c>
      <c r="P139" s="20">
        <v>1.64</v>
      </c>
      <c r="Q139" s="18">
        <v>24</v>
      </c>
      <c r="R139" s="18">
        <v>4</v>
      </c>
      <c r="S139" s="22">
        <v>83</v>
      </c>
      <c r="T139" s="55">
        <v>4</v>
      </c>
      <c r="U139" s="18">
        <v>1.9</v>
      </c>
      <c r="V139" s="22">
        <v>56</v>
      </c>
      <c r="W139" s="5">
        <v>19.260000000000002</v>
      </c>
      <c r="X139" s="21">
        <v>15</v>
      </c>
      <c r="Y139" s="25">
        <v>5985</v>
      </c>
      <c r="Z139" s="5">
        <f t="shared" si="109"/>
        <v>0.31358063502043382</v>
      </c>
      <c r="AA139" s="25">
        <v>365</v>
      </c>
      <c r="AB139" s="116">
        <f t="shared" si="110"/>
        <v>1.232</v>
      </c>
      <c r="AC139" s="117">
        <f t="shared" si="111"/>
        <v>101.64</v>
      </c>
      <c r="AD139" s="118">
        <f t="shared" si="112"/>
        <v>0.84699999999999998</v>
      </c>
      <c r="AE139" s="119">
        <f t="shared" si="113"/>
        <v>207.59200000000001</v>
      </c>
      <c r="AF139" s="118">
        <f t="shared" si="114"/>
        <v>1.4934676258992807</v>
      </c>
      <c r="AG139" s="130">
        <f t="shared" si="115"/>
        <v>2767.8933333333334</v>
      </c>
    </row>
    <row r="140" spans="1:33" x14ac:dyDescent="0.2">
      <c r="A140" s="41" t="s">
        <v>43</v>
      </c>
      <c r="B140" s="36">
        <v>15821</v>
      </c>
      <c r="C140" s="38">
        <v>527</v>
      </c>
      <c r="D140" s="22">
        <v>129</v>
      </c>
      <c r="E140" s="22">
        <v>3</v>
      </c>
      <c r="F140" s="42">
        <v>98</v>
      </c>
      <c r="G140" s="33">
        <v>307</v>
      </c>
      <c r="H140" s="22">
        <v>12</v>
      </c>
      <c r="I140" s="43" t="s">
        <v>45</v>
      </c>
      <c r="J140" s="33">
        <v>171</v>
      </c>
      <c r="K140" s="22">
        <v>4</v>
      </c>
      <c r="L140" s="43" t="s">
        <v>65</v>
      </c>
      <c r="M140" s="18">
        <v>7.6</v>
      </c>
      <c r="N140" s="18">
        <v>7.7</v>
      </c>
      <c r="O140" s="20">
        <v>1.7969999999999999</v>
      </c>
      <c r="P140" s="20">
        <v>1.3759999999999999</v>
      </c>
      <c r="Q140" s="18">
        <v>32</v>
      </c>
      <c r="R140" s="18">
        <v>2.2999999999999998</v>
      </c>
      <c r="S140" s="22">
        <v>93</v>
      </c>
      <c r="T140" s="55">
        <v>4</v>
      </c>
      <c r="U140" s="18">
        <v>1.1000000000000001</v>
      </c>
      <c r="V140" s="22">
        <v>76</v>
      </c>
      <c r="W140" s="5">
        <v>3.94</v>
      </c>
      <c r="X140" s="21">
        <v>15.5</v>
      </c>
      <c r="Y140" s="25">
        <v>5243</v>
      </c>
      <c r="Z140" s="5">
        <f t="shared" si="109"/>
        <v>0.33139498135389672</v>
      </c>
      <c r="AA140" s="25">
        <v>291</v>
      </c>
      <c r="AB140" s="116">
        <f t="shared" si="110"/>
        <v>1.054</v>
      </c>
      <c r="AC140" s="117">
        <f t="shared" si="111"/>
        <v>67.983000000000004</v>
      </c>
      <c r="AD140" s="118">
        <f t="shared" si="112"/>
        <v>0.56652500000000006</v>
      </c>
      <c r="AE140" s="119">
        <f t="shared" si="113"/>
        <v>161.78899999999999</v>
      </c>
      <c r="AF140" s="118">
        <f t="shared" si="114"/>
        <v>1.1639496402877696</v>
      </c>
      <c r="AG140" s="130">
        <f t="shared" si="115"/>
        <v>2157.186666666667</v>
      </c>
    </row>
    <row r="141" spans="1:33" x14ac:dyDescent="0.2">
      <c r="A141" s="41" t="s">
        <v>46</v>
      </c>
      <c r="B141" s="36">
        <v>16199</v>
      </c>
      <c r="C141" s="38">
        <v>523</v>
      </c>
      <c r="D141" s="22">
        <v>154</v>
      </c>
      <c r="E141" s="22">
        <v>4</v>
      </c>
      <c r="F141" s="42">
        <v>97</v>
      </c>
      <c r="G141" s="33">
        <v>307</v>
      </c>
      <c r="H141" s="22">
        <v>22</v>
      </c>
      <c r="I141" s="43" t="s">
        <v>64</v>
      </c>
      <c r="J141" s="33">
        <v>200</v>
      </c>
      <c r="K141" s="22">
        <v>4</v>
      </c>
      <c r="L141" s="43" t="s">
        <v>65</v>
      </c>
      <c r="M141" s="18">
        <v>7.7</v>
      </c>
      <c r="N141" s="18">
        <v>7.6</v>
      </c>
      <c r="O141" s="20">
        <v>1.734</v>
      </c>
      <c r="P141" s="20">
        <v>1.514</v>
      </c>
      <c r="Q141" s="18">
        <v>36</v>
      </c>
      <c r="R141" s="18">
        <v>2.9</v>
      </c>
      <c r="S141" s="22">
        <v>92</v>
      </c>
      <c r="T141" s="55">
        <v>5</v>
      </c>
      <c r="U141" s="18">
        <v>1.6</v>
      </c>
      <c r="V141" s="22">
        <v>68</v>
      </c>
      <c r="W141" s="5">
        <v>20</v>
      </c>
      <c r="X141" s="21">
        <v>15.4</v>
      </c>
      <c r="Y141" s="25">
        <v>6031</v>
      </c>
      <c r="Z141" s="5">
        <f t="shared" si="109"/>
        <v>0.37230693252669916</v>
      </c>
      <c r="AA141" s="25">
        <v>239</v>
      </c>
      <c r="AB141" s="116">
        <f t="shared" si="110"/>
        <v>1.046</v>
      </c>
      <c r="AC141" s="117">
        <f t="shared" si="111"/>
        <v>80.542000000000002</v>
      </c>
      <c r="AD141" s="118">
        <f t="shared" si="112"/>
        <v>0.67118333333333335</v>
      </c>
      <c r="AE141" s="119">
        <f t="shared" si="113"/>
        <v>160.56100000000001</v>
      </c>
      <c r="AF141" s="118">
        <f t="shared" si="114"/>
        <v>1.1551151079136692</v>
      </c>
      <c r="AG141" s="130">
        <f t="shared" si="115"/>
        <v>2140.8133333333335</v>
      </c>
    </row>
    <row r="142" spans="1:33" x14ac:dyDescent="0.2">
      <c r="A142" s="41" t="s">
        <v>49</v>
      </c>
      <c r="B142" s="36">
        <v>20160</v>
      </c>
      <c r="C142" s="38">
        <v>672</v>
      </c>
      <c r="D142" s="22">
        <v>180</v>
      </c>
      <c r="E142" s="22">
        <v>11</v>
      </c>
      <c r="F142" s="42">
        <v>94</v>
      </c>
      <c r="G142" s="33">
        <v>446</v>
      </c>
      <c r="H142" s="22">
        <v>25</v>
      </c>
      <c r="I142" s="43" t="s">
        <v>82</v>
      </c>
      <c r="J142" s="33">
        <v>230</v>
      </c>
      <c r="K142" s="22">
        <v>3</v>
      </c>
      <c r="L142" s="43" t="s">
        <v>98</v>
      </c>
      <c r="M142" s="18">
        <v>7.2</v>
      </c>
      <c r="N142" s="18">
        <v>7.5</v>
      </c>
      <c r="O142" s="20">
        <v>1.9259999999999999</v>
      </c>
      <c r="P142" s="20">
        <v>1.603</v>
      </c>
      <c r="Q142" s="18">
        <v>41</v>
      </c>
      <c r="R142" s="18">
        <v>4.8</v>
      </c>
      <c r="S142" s="22">
        <v>88</v>
      </c>
      <c r="T142" s="55">
        <v>5</v>
      </c>
      <c r="U142" s="18">
        <v>0.5</v>
      </c>
      <c r="V142" s="22">
        <v>92</v>
      </c>
      <c r="W142" s="5">
        <v>16.3</v>
      </c>
      <c r="X142" s="21">
        <v>14.9</v>
      </c>
      <c r="Y142" s="25">
        <v>6601</v>
      </c>
      <c r="Z142" s="5">
        <f t="shared" si="109"/>
        <v>0.32743055555555556</v>
      </c>
      <c r="AA142" s="25">
        <v>328</v>
      </c>
      <c r="AB142" s="116">
        <f t="shared" si="110"/>
        <v>1.3440000000000001</v>
      </c>
      <c r="AC142" s="117">
        <f t="shared" si="111"/>
        <v>120.96</v>
      </c>
      <c r="AD142" s="118">
        <f t="shared" si="112"/>
        <v>1.008</v>
      </c>
      <c r="AE142" s="119">
        <f t="shared" si="113"/>
        <v>299.71199999999999</v>
      </c>
      <c r="AF142" s="118">
        <f t="shared" si="114"/>
        <v>2.1562014388489206</v>
      </c>
      <c r="AG142" s="130">
        <f t="shared" si="115"/>
        <v>3996.1600000000003</v>
      </c>
    </row>
    <row r="143" spans="1:33" ht="13.5" thickBot="1" x14ac:dyDescent="0.25">
      <c r="A143" s="41" t="s">
        <v>51</v>
      </c>
      <c r="B143" s="37">
        <v>15244</v>
      </c>
      <c r="C143" s="39">
        <v>492</v>
      </c>
      <c r="D143" s="30">
        <v>137</v>
      </c>
      <c r="E143" s="30">
        <v>11</v>
      </c>
      <c r="F143" s="44">
        <v>92</v>
      </c>
      <c r="G143" s="34">
        <v>378</v>
      </c>
      <c r="H143" s="30">
        <v>29</v>
      </c>
      <c r="I143" s="45" t="s">
        <v>50</v>
      </c>
      <c r="J143" s="34">
        <v>204</v>
      </c>
      <c r="K143" s="30">
        <v>3</v>
      </c>
      <c r="L143" s="45" t="s">
        <v>98</v>
      </c>
      <c r="M143" s="18">
        <v>7.5</v>
      </c>
      <c r="N143" s="18">
        <v>7.6</v>
      </c>
      <c r="O143" s="20">
        <v>1.925</v>
      </c>
      <c r="P143" s="20">
        <v>1.534</v>
      </c>
      <c r="Q143" s="18">
        <v>41</v>
      </c>
      <c r="R143" s="18">
        <v>11.3</v>
      </c>
      <c r="S143" s="22">
        <v>72</v>
      </c>
      <c r="T143" s="55">
        <v>7</v>
      </c>
      <c r="U143" s="18">
        <v>0.2</v>
      </c>
      <c r="V143" s="22">
        <v>97</v>
      </c>
      <c r="W143" s="53">
        <v>20.94</v>
      </c>
      <c r="X143" s="56">
        <v>15.6</v>
      </c>
      <c r="Y143" s="26">
        <v>6071</v>
      </c>
      <c r="Z143" s="5">
        <f t="shared" si="109"/>
        <v>0.39825505116767251</v>
      </c>
      <c r="AA143" s="26">
        <v>269</v>
      </c>
      <c r="AB143" s="116">
        <f t="shared" si="110"/>
        <v>0.98399999999999999</v>
      </c>
      <c r="AC143" s="117">
        <f t="shared" si="111"/>
        <v>67.403999999999996</v>
      </c>
      <c r="AD143" s="118">
        <f t="shared" si="112"/>
        <v>0.56169999999999998</v>
      </c>
      <c r="AE143" s="119">
        <f t="shared" si="113"/>
        <v>185.976</v>
      </c>
      <c r="AF143" s="118">
        <f t="shared" si="114"/>
        <v>1.337956834532374</v>
      </c>
      <c r="AG143" s="130">
        <f t="shared" si="115"/>
        <v>2479.6800000000003</v>
      </c>
    </row>
    <row r="144" spans="1:33" ht="13.5" thickTop="1" x14ac:dyDescent="0.2">
      <c r="A144" s="48" t="s">
        <v>99</v>
      </c>
      <c r="B144" s="49">
        <f>SUM(B132:B143)</f>
        <v>203015</v>
      </c>
      <c r="C144" s="49"/>
      <c r="D144" s="49"/>
      <c r="E144" s="49"/>
      <c r="F144" s="50"/>
      <c r="G144" s="49"/>
      <c r="H144" s="49"/>
      <c r="I144" s="50"/>
      <c r="J144" s="49"/>
      <c r="K144" s="49"/>
      <c r="L144" s="50"/>
      <c r="M144" s="52"/>
      <c r="N144" s="52"/>
      <c r="O144" s="125"/>
      <c r="P144" s="125"/>
      <c r="Q144" s="52"/>
      <c r="R144" s="52"/>
      <c r="S144" s="50"/>
      <c r="T144" s="52"/>
      <c r="U144" s="52"/>
      <c r="V144" s="50"/>
      <c r="W144" s="49">
        <f>SUM(W132:W143)</f>
        <v>197.42000000000002</v>
      </c>
      <c r="X144" s="50"/>
      <c r="Y144" s="49">
        <f>SUM(Y132:Y143)</f>
        <v>79303</v>
      </c>
      <c r="Z144" s="51"/>
      <c r="AA144" s="49">
        <f>SUM(AA132:AA143)</f>
        <v>4082</v>
      </c>
      <c r="AB144" s="120"/>
      <c r="AC144" s="121"/>
      <c r="AD144" s="122"/>
      <c r="AE144" s="123"/>
      <c r="AF144" s="122"/>
      <c r="AG144" s="138"/>
    </row>
    <row r="145" spans="1:33" ht="13.5" thickBot="1" x14ac:dyDescent="0.25">
      <c r="A145" s="47" t="s">
        <v>100</v>
      </c>
      <c r="B145" s="6">
        <f>SUM(AVERAGE(B132:B143))</f>
        <v>16917.916666666668</v>
      </c>
      <c r="C145" s="6">
        <f t="shared" ref="C145:V145" si="116">SUM(AVERAGE(C132:C143))</f>
        <v>555.91666666666663</v>
      </c>
      <c r="D145" s="6">
        <f t="shared" si="116"/>
        <v>161</v>
      </c>
      <c r="E145" s="6">
        <f>SUM(AVERAGE(E132:E143))</f>
        <v>7.333333333333333</v>
      </c>
      <c r="F145" s="6">
        <f>SUM(AVERAGE(F132:F143))</f>
        <v>95.333333333333329</v>
      </c>
      <c r="G145" s="6">
        <f t="shared" si="116"/>
        <v>412.75</v>
      </c>
      <c r="H145" s="6">
        <f>SUM(AVERAGE(H132:H143))</f>
        <v>22.75</v>
      </c>
      <c r="I145" s="6">
        <f t="shared" ref="I145" si="117">SUM(AVERAGE(I132:I143))</f>
        <v>94.2</v>
      </c>
      <c r="J145" s="6">
        <f>SUM(AVERAGE(J132:J143))</f>
        <v>222.33333333333334</v>
      </c>
      <c r="K145" s="6">
        <f t="shared" si="116"/>
        <v>4.833333333333333</v>
      </c>
      <c r="L145" s="6">
        <f t="shared" si="116"/>
        <v>97.4</v>
      </c>
      <c r="M145" s="19">
        <f t="shared" si="116"/>
        <v>7.55</v>
      </c>
      <c r="N145" s="19">
        <f t="shared" si="116"/>
        <v>7.6249999999999991</v>
      </c>
      <c r="O145" s="126">
        <f t="shared" si="116"/>
        <v>1.9359166666666667</v>
      </c>
      <c r="P145" s="126">
        <f t="shared" si="116"/>
        <v>1.6723333333333334</v>
      </c>
      <c r="Q145" s="19">
        <f t="shared" si="116"/>
        <v>36</v>
      </c>
      <c r="R145" s="19">
        <f t="shared" si="116"/>
        <v>8.9666666666666668</v>
      </c>
      <c r="S145" s="6">
        <f t="shared" si="116"/>
        <v>77.166666666666671</v>
      </c>
      <c r="T145" s="19">
        <f t="shared" si="116"/>
        <v>5.5</v>
      </c>
      <c r="U145" s="19">
        <f t="shared" si="116"/>
        <v>1.0916666666666666</v>
      </c>
      <c r="V145" s="6">
        <f t="shared" si="116"/>
        <v>79</v>
      </c>
      <c r="W145" s="6">
        <f>SUM(AVERAGE(W132:W143))</f>
        <v>16.451666666666668</v>
      </c>
      <c r="X145" s="6">
        <f>SUM(AVERAGE(X132:X143))</f>
        <v>15.158333333333333</v>
      </c>
      <c r="Y145" s="6">
        <f>SUM(AVERAGE(Y132:Y143))</f>
        <v>6608.583333333333</v>
      </c>
      <c r="Z145" s="40">
        <f>SUM(AVERAGE(Z132:Z143))</f>
        <v>0.39778305473914116</v>
      </c>
      <c r="AA145" s="6">
        <f>SUM(AVERAGE(AA132:AA143))</f>
        <v>340.16666666666669</v>
      </c>
      <c r="AB145" s="116">
        <f t="shared" ref="AB145" si="118">C145/$C$2</f>
        <v>1.1118333333333332</v>
      </c>
      <c r="AC145" s="117">
        <f t="shared" ref="AC145" si="119">(C145*D145)/1000</f>
        <v>89.502583333333334</v>
      </c>
      <c r="AD145" s="118">
        <f t="shared" si="112"/>
        <v>0.7458548611111111</v>
      </c>
      <c r="AE145" s="119">
        <f t="shared" ref="AE145" si="120">(C145*G145)/1000</f>
        <v>229.45460416666666</v>
      </c>
      <c r="AF145" s="124">
        <f t="shared" ref="AF145" si="121">(AE145)/$G$3</f>
        <v>1.6507525479616305</v>
      </c>
      <c r="AG145" s="142">
        <f>AVERAGE(AG132:AG143)</f>
        <v>3057.6511111111122</v>
      </c>
    </row>
    <row r="146" spans="1:33" ht="13.5" thickTop="1" x14ac:dyDescent="0.2"/>
    <row r="147" spans="1:33" ht="13.5" thickBot="1" x14ac:dyDescent="0.25"/>
    <row r="148" spans="1:33" ht="13.5" thickTop="1" x14ac:dyDescent="0.2">
      <c r="A148" s="11" t="s">
        <v>5</v>
      </c>
      <c r="B148" s="12" t="s">
        <v>6</v>
      </c>
      <c r="C148" s="12" t="s">
        <v>6</v>
      </c>
      <c r="D148" s="12" t="s">
        <v>7</v>
      </c>
      <c r="E148" s="12" t="s">
        <v>8</v>
      </c>
      <c r="F148" s="12" t="s">
        <v>2</v>
      </c>
      <c r="G148" s="12" t="s">
        <v>9</v>
      </c>
      <c r="H148" s="12" t="s">
        <v>10</v>
      </c>
      <c r="I148" s="12" t="s">
        <v>11</v>
      </c>
      <c r="J148" s="12" t="s">
        <v>12</v>
      </c>
      <c r="K148" s="12" t="s">
        <v>13</v>
      </c>
      <c r="L148" s="12" t="s">
        <v>3</v>
      </c>
      <c r="M148" s="12" t="s">
        <v>21</v>
      </c>
      <c r="N148" s="12" t="s">
        <v>14</v>
      </c>
      <c r="O148" s="12" t="s">
        <v>15</v>
      </c>
      <c r="P148" s="12" t="s">
        <v>16</v>
      </c>
      <c r="Q148" s="12" t="s">
        <v>68</v>
      </c>
      <c r="R148" s="12" t="s">
        <v>69</v>
      </c>
      <c r="S148" s="12" t="s">
        <v>70</v>
      </c>
      <c r="T148" s="12" t="s">
        <v>71</v>
      </c>
      <c r="U148" s="12" t="s">
        <v>72</v>
      </c>
      <c r="V148" s="12" t="s">
        <v>73</v>
      </c>
      <c r="W148" s="12" t="s">
        <v>17</v>
      </c>
      <c r="X148" s="13" t="s">
        <v>18</v>
      </c>
      <c r="Y148" s="13" t="s">
        <v>19</v>
      </c>
      <c r="Z148" s="13" t="s">
        <v>20</v>
      </c>
      <c r="AA148" s="13" t="s">
        <v>74</v>
      </c>
      <c r="AB148" s="109" t="s">
        <v>55</v>
      </c>
      <c r="AC148" s="110" t="s">
        <v>56</v>
      </c>
      <c r="AD148" s="111" t="s">
        <v>57</v>
      </c>
      <c r="AE148" s="112" t="s">
        <v>55</v>
      </c>
      <c r="AF148" s="111" t="s">
        <v>55</v>
      </c>
      <c r="AG148" s="109" t="s">
        <v>147</v>
      </c>
    </row>
    <row r="149" spans="1:33" ht="13.5" thickBot="1" x14ac:dyDescent="0.25">
      <c r="A149" s="14" t="s">
        <v>101</v>
      </c>
      <c r="B149" s="15" t="s">
        <v>23</v>
      </c>
      <c r="C149" s="16" t="s">
        <v>24</v>
      </c>
      <c r="D149" s="15" t="s">
        <v>25</v>
      </c>
      <c r="E149" s="15" t="s">
        <v>25</v>
      </c>
      <c r="F149" s="17" t="s">
        <v>26</v>
      </c>
      <c r="G149" s="15" t="s">
        <v>25</v>
      </c>
      <c r="H149" s="15" t="s">
        <v>25</v>
      </c>
      <c r="I149" s="17" t="s">
        <v>26</v>
      </c>
      <c r="J149" s="15" t="s">
        <v>25</v>
      </c>
      <c r="K149" s="15" t="s">
        <v>25</v>
      </c>
      <c r="L149" s="17" t="s">
        <v>26</v>
      </c>
      <c r="M149" s="15"/>
      <c r="N149" s="15"/>
      <c r="O149" s="15"/>
      <c r="P149" s="15"/>
      <c r="Q149" s="15"/>
      <c r="R149" s="15"/>
      <c r="S149" s="17" t="s">
        <v>26</v>
      </c>
      <c r="T149" s="15"/>
      <c r="U149" s="15"/>
      <c r="V149" s="17" t="s">
        <v>26</v>
      </c>
      <c r="W149" s="15" t="s">
        <v>27</v>
      </c>
      <c r="X149" s="17" t="s">
        <v>28</v>
      </c>
      <c r="Y149" s="17" t="s">
        <v>29</v>
      </c>
      <c r="Z149" s="16" t="s">
        <v>30</v>
      </c>
      <c r="AA149" s="17" t="s">
        <v>29</v>
      </c>
      <c r="AB149" s="113" t="s">
        <v>6</v>
      </c>
      <c r="AC149" s="114" t="s">
        <v>59</v>
      </c>
      <c r="AD149" s="85" t="s">
        <v>60</v>
      </c>
      <c r="AE149" s="115" t="s">
        <v>61</v>
      </c>
      <c r="AF149" s="85" t="s">
        <v>62</v>
      </c>
      <c r="AG149" s="127" t="s">
        <v>148</v>
      </c>
    </row>
    <row r="150" spans="1:33" ht="13.5" thickTop="1" x14ac:dyDescent="0.2">
      <c r="A150" s="41" t="s">
        <v>31</v>
      </c>
      <c r="B150" s="35">
        <v>13423</v>
      </c>
      <c r="C150" s="35">
        <v>433</v>
      </c>
      <c r="D150" s="27">
        <v>191</v>
      </c>
      <c r="E150" s="27">
        <v>5</v>
      </c>
      <c r="F150" s="46">
        <v>97</v>
      </c>
      <c r="G150" s="32">
        <v>620</v>
      </c>
      <c r="H150" s="27">
        <v>26</v>
      </c>
      <c r="I150" s="27">
        <v>96</v>
      </c>
      <c r="J150" s="32">
        <v>320</v>
      </c>
      <c r="K150" s="27">
        <v>3</v>
      </c>
      <c r="L150" s="27">
        <v>99</v>
      </c>
      <c r="M150" s="18">
        <v>7.6</v>
      </c>
      <c r="N150" s="18">
        <v>7.6</v>
      </c>
      <c r="O150" s="20">
        <v>1.611</v>
      </c>
      <c r="P150" s="20">
        <v>1.673</v>
      </c>
      <c r="Q150" s="18">
        <v>64</v>
      </c>
      <c r="R150" s="18">
        <v>16.5</v>
      </c>
      <c r="S150" s="22">
        <v>74</v>
      </c>
      <c r="T150" s="55">
        <v>9</v>
      </c>
      <c r="U150" s="18">
        <v>0.3</v>
      </c>
      <c r="V150" s="22">
        <v>97</v>
      </c>
      <c r="W150" s="28">
        <v>12.9</v>
      </c>
      <c r="X150" s="29">
        <v>15.1</v>
      </c>
      <c r="Y150" s="24">
        <v>6180</v>
      </c>
      <c r="Z150" s="5">
        <f t="shared" ref="Z150:Z161" si="122">Y150/B150</f>
        <v>0.46040378454890857</v>
      </c>
      <c r="AA150" s="24">
        <v>170</v>
      </c>
      <c r="AB150" s="116">
        <f>C150/$C$2</f>
        <v>0.86599999999999999</v>
      </c>
      <c r="AC150" s="117">
        <f>(C150*D150)/1000</f>
        <v>82.703000000000003</v>
      </c>
      <c r="AD150" s="118">
        <f>(AC150)/$E$3</f>
        <v>0.68919166666666665</v>
      </c>
      <c r="AE150" s="119">
        <f>(C150*G150)/1000</f>
        <v>268.45999999999998</v>
      </c>
      <c r="AF150" s="118">
        <f>(AE150)/$G$3</f>
        <v>1.93136690647482</v>
      </c>
      <c r="AG150" s="130">
        <f>(0.8*C150*G150)/60</f>
        <v>3579.4666666666672</v>
      </c>
    </row>
    <row r="151" spans="1:33" x14ac:dyDescent="0.2">
      <c r="A151" s="41" t="s">
        <v>32</v>
      </c>
      <c r="B151" s="36">
        <v>10579</v>
      </c>
      <c r="C151" s="38">
        <v>378</v>
      </c>
      <c r="D151" s="22">
        <v>203</v>
      </c>
      <c r="E151" s="22">
        <v>6</v>
      </c>
      <c r="F151" s="42">
        <v>97</v>
      </c>
      <c r="G151" s="33">
        <v>613</v>
      </c>
      <c r="H151" s="22">
        <v>35</v>
      </c>
      <c r="I151" s="22">
        <v>94</v>
      </c>
      <c r="J151" s="33">
        <v>305</v>
      </c>
      <c r="K151" s="22">
        <v>5</v>
      </c>
      <c r="L151" s="22">
        <v>96</v>
      </c>
      <c r="M151" s="18">
        <v>7.6</v>
      </c>
      <c r="N151" s="18">
        <v>7.4</v>
      </c>
      <c r="O151" s="20">
        <v>2.2280000000000002</v>
      </c>
      <c r="P151" s="20">
        <v>1.752</v>
      </c>
      <c r="Q151" s="18">
        <v>65</v>
      </c>
      <c r="R151" s="18">
        <v>10.9</v>
      </c>
      <c r="S151" s="22">
        <v>83</v>
      </c>
      <c r="T151" s="55">
        <v>9</v>
      </c>
      <c r="U151" s="18">
        <v>0.9</v>
      </c>
      <c r="V151" s="22">
        <v>90</v>
      </c>
      <c r="W151" s="5">
        <v>25.48</v>
      </c>
      <c r="X151" s="21">
        <v>14.4</v>
      </c>
      <c r="Y151" s="25">
        <v>6039</v>
      </c>
      <c r="Z151" s="5">
        <f t="shared" si="122"/>
        <v>0.57084790622932224</v>
      </c>
      <c r="AA151" s="25">
        <v>109</v>
      </c>
      <c r="AB151" s="116">
        <f t="shared" ref="AB151:AB161" si="123">C151/$C$2</f>
        <v>0.75600000000000001</v>
      </c>
      <c r="AC151" s="117">
        <f t="shared" ref="AC151:AC161" si="124">(C151*D151)/1000</f>
        <v>76.733999999999995</v>
      </c>
      <c r="AD151" s="118">
        <f t="shared" ref="AD151:AD163" si="125">(AC151)/$E$3</f>
        <v>0.63944999999999996</v>
      </c>
      <c r="AE151" s="119">
        <f t="shared" ref="AE151:AE161" si="126">(C151*G151)/1000</f>
        <v>231.714</v>
      </c>
      <c r="AF151" s="118">
        <f t="shared" ref="AF151:AF161" si="127">(AE151)/$G$3</f>
        <v>1.6670071942446043</v>
      </c>
      <c r="AG151" s="130">
        <f t="shared" ref="AG151:AG161" si="128">(0.8*C151*G151)/60</f>
        <v>3089.52</v>
      </c>
    </row>
    <row r="152" spans="1:33" x14ac:dyDescent="0.2">
      <c r="A152" s="41" t="s">
        <v>33</v>
      </c>
      <c r="B152" s="36">
        <v>13675</v>
      </c>
      <c r="C152" s="38">
        <v>441</v>
      </c>
      <c r="D152" s="22">
        <v>233</v>
      </c>
      <c r="E152" s="22">
        <v>9</v>
      </c>
      <c r="F152" s="42">
        <v>96</v>
      </c>
      <c r="G152" s="33">
        <v>575</v>
      </c>
      <c r="H152" s="22">
        <v>29</v>
      </c>
      <c r="I152" s="22">
        <v>95</v>
      </c>
      <c r="J152" s="33">
        <v>286</v>
      </c>
      <c r="K152" s="22">
        <v>6</v>
      </c>
      <c r="L152" s="22">
        <v>98</v>
      </c>
      <c r="M152" s="18">
        <v>7.4</v>
      </c>
      <c r="N152" s="18">
        <v>7.4</v>
      </c>
      <c r="O152" s="20">
        <v>1.857</v>
      </c>
      <c r="P152" s="20">
        <v>1.649</v>
      </c>
      <c r="Q152" s="18">
        <v>49</v>
      </c>
      <c r="R152" s="18">
        <v>6.1</v>
      </c>
      <c r="S152" s="22">
        <v>88</v>
      </c>
      <c r="T152" s="55">
        <v>9</v>
      </c>
      <c r="U152" s="18">
        <v>1</v>
      </c>
      <c r="V152" s="22">
        <v>89</v>
      </c>
      <c r="W152" s="5">
        <v>28.46</v>
      </c>
      <c r="X152" s="21">
        <v>14.3</v>
      </c>
      <c r="Y152" s="25">
        <v>6923</v>
      </c>
      <c r="Z152" s="5">
        <f t="shared" si="122"/>
        <v>0.50625228519195609</v>
      </c>
      <c r="AA152" s="25">
        <v>228</v>
      </c>
      <c r="AB152" s="116">
        <f t="shared" si="123"/>
        <v>0.88200000000000001</v>
      </c>
      <c r="AC152" s="117">
        <f t="shared" si="124"/>
        <v>102.753</v>
      </c>
      <c r="AD152" s="118">
        <f t="shared" si="125"/>
        <v>0.85627500000000001</v>
      </c>
      <c r="AE152" s="119">
        <f t="shared" si="126"/>
        <v>253.57499999999999</v>
      </c>
      <c r="AF152" s="118">
        <f t="shared" si="127"/>
        <v>1.8242805755395683</v>
      </c>
      <c r="AG152" s="130">
        <f t="shared" si="128"/>
        <v>3381</v>
      </c>
    </row>
    <row r="153" spans="1:33" x14ac:dyDescent="0.2">
      <c r="A153" s="41" t="s">
        <v>34</v>
      </c>
      <c r="B153" s="36">
        <v>8972</v>
      </c>
      <c r="C153" s="38">
        <v>299</v>
      </c>
      <c r="D153" s="22">
        <v>133</v>
      </c>
      <c r="E153" s="22">
        <v>6</v>
      </c>
      <c r="F153" s="42">
        <v>95</v>
      </c>
      <c r="G153" s="33">
        <v>539</v>
      </c>
      <c r="H153" s="22">
        <v>31</v>
      </c>
      <c r="I153" s="22">
        <v>94</v>
      </c>
      <c r="J153" s="33">
        <v>269</v>
      </c>
      <c r="K153" s="22">
        <v>3</v>
      </c>
      <c r="L153" s="22">
        <v>99</v>
      </c>
      <c r="M153" s="18">
        <v>7.4</v>
      </c>
      <c r="N153" s="18">
        <v>7.4</v>
      </c>
      <c r="O153" s="20">
        <v>1.82</v>
      </c>
      <c r="P153" s="20">
        <v>1.45</v>
      </c>
      <c r="Q153" s="55">
        <v>56</v>
      </c>
      <c r="R153" s="18">
        <v>3.9</v>
      </c>
      <c r="S153" s="22">
        <v>93</v>
      </c>
      <c r="T153" s="55">
        <v>8</v>
      </c>
      <c r="U153" s="18">
        <v>1</v>
      </c>
      <c r="V153" s="22">
        <v>87</v>
      </c>
      <c r="W153" s="5">
        <v>11.48</v>
      </c>
      <c r="X153" s="21">
        <v>15.1</v>
      </c>
      <c r="Y153" s="25">
        <v>6158</v>
      </c>
      <c r="Z153" s="5">
        <f t="shared" si="122"/>
        <v>0.68635755684351318</v>
      </c>
      <c r="AA153" s="25">
        <v>128</v>
      </c>
      <c r="AB153" s="116">
        <f t="shared" si="123"/>
        <v>0.59799999999999998</v>
      </c>
      <c r="AC153" s="117">
        <f t="shared" si="124"/>
        <v>39.767000000000003</v>
      </c>
      <c r="AD153" s="118">
        <f t="shared" si="125"/>
        <v>0.3313916666666667</v>
      </c>
      <c r="AE153" s="119">
        <f t="shared" si="126"/>
        <v>161.161</v>
      </c>
      <c r="AF153" s="118">
        <f t="shared" si="127"/>
        <v>1.1594316546762591</v>
      </c>
      <c r="AG153" s="130">
        <f t="shared" si="128"/>
        <v>2148.8133333333335</v>
      </c>
    </row>
    <row r="154" spans="1:33" x14ac:dyDescent="0.2">
      <c r="A154" s="41" t="s">
        <v>35</v>
      </c>
      <c r="B154" s="36">
        <v>11684</v>
      </c>
      <c r="C154" s="38">
        <v>377</v>
      </c>
      <c r="D154" s="22">
        <v>127</v>
      </c>
      <c r="E154" s="22">
        <v>4</v>
      </c>
      <c r="F154" s="42">
        <v>97</v>
      </c>
      <c r="G154" s="33">
        <v>339</v>
      </c>
      <c r="H154" s="22">
        <v>23</v>
      </c>
      <c r="I154" s="22">
        <v>93</v>
      </c>
      <c r="J154" s="33">
        <v>155</v>
      </c>
      <c r="K154" s="22">
        <v>4</v>
      </c>
      <c r="L154" s="22">
        <v>97</v>
      </c>
      <c r="M154" s="18">
        <v>7.5</v>
      </c>
      <c r="N154" s="18">
        <v>7.5</v>
      </c>
      <c r="O154" s="20">
        <v>1.659</v>
      </c>
      <c r="P154" s="20">
        <v>1.506</v>
      </c>
      <c r="Q154" s="55">
        <v>37</v>
      </c>
      <c r="R154" s="18">
        <v>2.2999999999999998</v>
      </c>
      <c r="S154" s="22">
        <v>94</v>
      </c>
      <c r="T154" s="55">
        <v>7</v>
      </c>
      <c r="U154" s="18">
        <v>1.2</v>
      </c>
      <c r="V154" s="22">
        <v>83</v>
      </c>
      <c r="W154" s="5">
        <v>10.9</v>
      </c>
      <c r="X154" s="21">
        <v>15.1</v>
      </c>
      <c r="Y154" s="25">
        <v>6144</v>
      </c>
      <c r="Z154" s="5">
        <f t="shared" si="122"/>
        <v>0.52584731256419037</v>
      </c>
      <c r="AA154" s="25">
        <v>191</v>
      </c>
      <c r="AB154" s="116">
        <f t="shared" si="123"/>
        <v>0.754</v>
      </c>
      <c r="AC154" s="117">
        <f t="shared" si="124"/>
        <v>47.878999999999998</v>
      </c>
      <c r="AD154" s="118">
        <f t="shared" si="125"/>
        <v>0.39899166666666663</v>
      </c>
      <c r="AE154" s="119">
        <f t="shared" si="126"/>
        <v>127.803</v>
      </c>
      <c r="AF154" s="118">
        <f t="shared" si="127"/>
        <v>0.91944604316546763</v>
      </c>
      <c r="AG154" s="130">
        <f t="shared" si="128"/>
        <v>1704.0400000000002</v>
      </c>
    </row>
    <row r="155" spans="1:33" x14ac:dyDescent="0.2">
      <c r="A155" s="41" t="s">
        <v>36</v>
      </c>
      <c r="B155" s="36">
        <v>12388</v>
      </c>
      <c r="C155" s="38">
        <v>413</v>
      </c>
      <c r="D155" s="22">
        <v>165</v>
      </c>
      <c r="E155" s="22">
        <v>4</v>
      </c>
      <c r="F155" s="42">
        <v>98</v>
      </c>
      <c r="G155" s="33">
        <v>302</v>
      </c>
      <c r="H155" s="22">
        <v>23</v>
      </c>
      <c r="I155" s="43" t="s">
        <v>50</v>
      </c>
      <c r="J155" s="33">
        <v>146</v>
      </c>
      <c r="K155" s="22">
        <v>5</v>
      </c>
      <c r="L155" s="43" t="s">
        <v>48</v>
      </c>
      <c r="M155" s="18">
        <v>7.5</v>
      </c>
      <c r="N155" s="18">
        <v>7.5</v>
      </c>
      <c r="O155" s="20">
        <v>1.6839999999999999</v>
      </c>
      <c r="P155" s="20">
        <v>1.474</v>
      </c>
      <c r="Q155" s="55">
        <v>33</v>
      </c>
      <c r="R155" s="18">
        <v>2</v>
      </c>
      <c r="S155" s="22">
        <v>94</v>
      </c>
      <c r="T155" s="55">
        <v>7</v>
      </c>
      <c r="U155" s="18">
        <v>1.3</v>
      </c>
      <c r="V155" s="22">
        <v>80</v>
      </c>
      <c r="W155" s="5">
        <v>11.48</v>
      </c>
      <c r="X155" s="21">
        <v>14.9</v>
      </c>
      <c r="Y155" s="25">
        <v>5526</v>
      </c>
      <c r="Z155" s="5">
        <f t="shared" si="122"/>
        <v>0.44607684856312563</v>
      </c>
      <c r="AA155" s="25">
        <v>241</v>
      </c>
      <c r="AB155" s="116">
        <f t="shared" si="123"/>
        <v>0.82599999999999996</v>
      </c>
      <c r="AC155" s="117">
        <f t="shared" si="124"/>
        <v>68.144999999999996</v>
      </c>
      <c r="AD155" s="118">
        <f t="shared" si="125"/>
        <v>0.56787500000000002</v>
      </c>
      <c r="AE155" s="119">
        <f t="shared" si="126"/>
        <v>124.726</v>
      </c>
      <c r="AF155" s="118">
        <f t="shared" si="127"/>
        <v>0.8973093525179856</v>
      </c>
      <c r="AG155" s="130">
        <f t="shared" si="128"/>
        <v>1663.0133333333335</v>
      </c>
    </row>
    <row r="156" spans="1:33" x14ac:dyDescent="0.2">
      <c r="A156" s="41" t="s">
        <v>37</v>
      </c>
      <c r="B156" s="36">
        <v>17346</v>
      </c>
      <c r="C156" s="38">
        <v>560</v>
      </c>
      <c r="D156" s="22">
        <v>173</v>
      </c>
      <c r="E156" s="22">
        <v>6</v>
      </c>
      <c r="F156" s="42">
        <v>97</v>
      </c>
      <c r="G156" s="33">
        <v>391</v>
      </c>
      <c r="H156" s="22">
        <v>20</v>
      </c>
      <c r="I156" s="43" t="s">
        <v>42</v>
      </c>
      <c r="J156" s="33">
        <v>218</v>
      </c>
      <c r="K156" s="22">
        <v>4</v>
      </c>
      <c r="L156" s="43" t="s">
        <v>65</v>
      </c>
      <c r="M156" s="18">
        <v>7.7</v>
      </c>
      <c r="N156" s="18">
        <v>7.6</v>
      </c>
      <c r="O156" s="20">
        <v>1.9079999999999999</v>
      </c>
      <c r="P156" s="20">
        <v>1.633</v>
      </c>
      <c r="Q156" s="18">
        <v>37</v>
      </c>
      <c r="R156" s="18">
        <v>2.8</v>
      </c>
      <c r="S156" s="22">
        <v>92</v>
      </c>
      <c r="T156" s="55">
        <v>6</v>
      </c>
      <c r="U156" s="18">
        <v>0.8</v>
      </c>
      <c r="V156" s="22">
        <v>86</v>
      </c>
      <c r="W156" s="5">
        <v>18.559999999999999</v>
      </c>
      <c r="X156" s="21">
        <v>18.100000000000001</v>
      </c>
      <c r="Y156" s="25">
        <v>7268</v>
      </c>
      <c r="Z156" s="5">
        <f t="shared" si="122"/>
        <v>0.41900149890464661</v>
      </c>
      <c r="AA156" s="25">
        <v>214</v>
      </c>
      <c r="AB156" s="116">
        <f t="shared" si="123"/>
        <v>1.1200000000000001</v>
      </c>
      <c r="AC156" s="117">
        <f t="shared" si="124"/>
        <v>96.88</v>
      </c>
      <c r="AD156" s="118">
        <f t="shared" si="125"/>
        <v>0.80733333333333335</v>
      </c>
      <c r="AE156" s="119">
        <f t="shared" si="126"/>
        <v>218.96</v>
      </c>
      <c r="AF156" s="118">
        <f t="shared" si="127"/>
        <v>1.5752517985611512</v>
      </c>
      <c r="AG156" s="130">
        <f t="shared" si="128"/>
        <v>2919.4666666666667</v>
      </c>
    </row>
    <row r="157" spans="1:33" x14ac:dyDescent="0.2">
      <c r="A157" s="41" t="s">
        <v>40</v>
      </c>
      <c r="B157" s="36">
        <v>16615</v>
      </c>
      <c r="C157" s="38">
        <v>535</v>
      </c>
      <c r="D157" s="22">
        <v>214</v>
      </c>
      <c r="E157" s="22">
        <v>4</v>
      </c>
      <c r="F157" s="42">
        <v>98</v>
      </c>
      <c r="G157" s="33">
        <v>446</v>
      </c>
      <c r="H157" s="22">
        <v>25</v>
      </c>
      <c r="I157" s="43" t="s">
        <v>82</v>
      </c>
      <c r="J157" s="33">
        <v>220</v>
      </c>
      <c r="K157" s="22">
        <v>4</v>
      </c>
      <c r="L157" s="43" t="s">
        <v>65</v>
      </c>
      <c r="M157" s="18">
        <v>7.6</v>
      </c>
      <c r="N157" s="18">
        <v>7.4</v>
      </c>
      <c r="O157" s="20">
        <v>1.96</v>
      </c>
      <c r="P157" s="20">
        <v>1.5640000000000001</v>
      </c>
      <c r="Q157" s="18">
        <v>40</v>
      </c>
      <c r="R157" s="18">
        <v>2.8</v>
      </c>
      <c r="S157" s="22">
        <v>93</v>
      </c>
      <c r="T157" s="55">
        <v>7</v>
      </c>
      <c r="U157" s="18">
        <v>0.7</v>
      </c>
      <c r="V157" s="22">
        <v>89</v>
      </c>
      <c r="W157" s="5">
        <v>11.18</v>
      </c>
      <c r="X157" s="21">
        <v>18.399999999999999</v>
      </c>
      <c r="Y157" s="25">
        <v>7244</v>
      </c>
      <c r="Z157" s="5">
        <f t="shared" si="122"/>
        <v>0.43599157387902499</v>
      </c>
      <c r="AA157" s="25">
        <v>197</v>
      </c>
      <c r="AB157" s="116">
        <f t="shared" si="123"/>
        <v>1.07</v>
      </c>
      <c r="AC157" s="117">
        <f t="shared" si="124"/>
        <v>114.49</v>
      </c>
      <c r="AD157" s="118">
        <f t="shared" si="125"/>
        <v>0.95408333333333328</v>
      </c>
      <c r="AE157" s="119">
        <f t="shared" si="126"/>
        <v>238.61</v>
      </c>
      <c r="AF157" s="118">
        <f t="shared" si="127"/>
        <v>1.7166187050359714</v>
      </c>
      <c r="AG157" s="130">
        <f t="shared" si="128"/>
        <v>3181.4666666666667</v>
      </c>
    </row>
    <row r="158" spans="1:33" x14ac:dyDescent="0.2">
      <c r="A158" s="41" t="s">
        <v>43</v>
      </c>
      <c r="B158" s="36">
        <v>11292</v>
      </c>
      <c r="C158" s="38">
        <v>376</v>
      </c>
      <c r="D158" s="22">
        <v>229</v>
      </c>
      <c r="E158" s="22">
        <v>6</v>
      </c>
      <c r="F158" s="42">
        <v>97</v>
      </c>
      <c r="G158" s="33">
        <v>563</v>
      </c>
      <c r="H158" s="22">
        <v>24</v>
      </c>
      <c r="I158" s="43" t="s">
        <v>45</v>
      </c>
      <c r="J158" s="33">
        <v>274</v>
      </c>
      <c r="K158" s="22">
        <v>3</v>
      </c>
      <c r="L158" s="43" t="s">
        <v>98</v>
      </c>
      <c r="M158" s="18">
        <v>7.5</v>
      </c>
      <c r="N158" s="18">
        <v>7.6</v>
      </c>
      <c r="O158" s="20">
        <v>2.032</v>
      </c>
      <c r="P158" s="20">
        <v>1.7569999999999999</v>
      </c>
      <c r="Q158" s="18">
        <v>49</v>
      </c>
      <c r="R158" s="18">
        <v>3.6</v>
      </c>
      <c r="S158" s="22">
        <v>93</v>
      </c>
      <c r="T158" s="55">
        <v>17</v>
      </c>
      <c r="U158" s="18">
        <v>0.7</v>
      </c>
      <c r="V158" s="22">
        <v>96</v>
      </c>
      <c r="W158" s="5">
        <v>15.8</v>
      </c>
      <c r="X158" s="21">
        <v>18.600000000000001</v>
      </c>
      <c r="Y158" s="25">
        <v>6419</v>
      </c>
      <c r="Z158" s="5">
        <f t="shared" si="122"/>
        <v>0.56845554374778606</v>
      </c>
      <c r="AA158" s="25">
        <v>144</v>
      </c>
      <c r="AB158" s="116">
        <f t="shared" si="123"/>
        <v>0.752</v>
      </c>
      <c r="AC158" s="117">
        <f t="shared" si="124"/>
        <v>86.103999999999999</v>
      </c>
      <c r="AD158" s="118">
        <f t="shared" si="125"/>
        <v>0.71753333333333336</v>
      </c>
      <c r="AE158" s="119">
        <f t="shared" si="126"/>
        <v>211.68799999999999</v>
      </c>
      <c r="AF158" s="118">
        <f t="shared" si="127"/>
        <v>1.522935251798561</v>
      </c>
      <c r="AG158" s="130">
        <f t="shared" si="128"/>
        <v>2822.5066666666667</v>
      </c>
    </row>
    <row r="159" spans="1:33" x14ac:dyDescent="0.2">
      <c r="A159" s="41" t="s">
        <v>46</v>
      </c>
      <c r="B159" s="36">
        <v>13450</v>
      </c>
      <c r="C159" s="38">
        <v>434</v>
      </c>
      <c r="D159" s="22">
        <v>205</v>
      </c>
      <c r="E159" s="22">
        <v>4</v>
      </c>
      <c r="F159" s="42">
        <v>98</v>
      </c>
      <c r="G159" s="33">
        <v>458</v>
      </c>
      <c r="H159" s="22">
        <v>26</v>
      </c>
      <c r="I159" s="43" t="s">
        <v>82</v>
      </c>
      <c r="J159" s="33">
        <v>185</v>
      </c>
      <c r="K159" s="22">
        <v>3</v>
      </c>
      <c r="L159" s="43" t="s">
        <v>65</v>
      </c>
      <c r="M159" s="18">
        <v>7.5</v>
      </c>
      <c r="N159" s="18">
        <v>7.6</v>
      </c>
      <c r="O159" s="20">
        <v>1.986</v>
      </c>
      <c r="P159" s="20">
        <v>1.61</v>
      </c>
      <c r="Q159" s="18">
        <v>51</v>
      </c>
      <c r="R159" s="18">
        <v>2.4</v>
      </c>
      <c r="S159" s="22">
        <v>95</v>
      </c>
      <c r="T159" s="55">
        <v>8</v>
      </c>
      <c r="U159" s="18">
        <v>1</v>
      </c>
      <c r="V159" s="22">
        <v>88</v>
      </c>
      <c r="W159" s="5">
        <v>15.32</v>
      </c>
      <c r="X159" s="21">
        <v>15.7</v>
      </c>
      <c r="Y159" s="25">
        <v>7340</v>
      </c>
      <c r="Z159" s="5">
        <f t="shared" si="122"/>
        <v>0.54572490706319698</v>
      </c>
      <c r="AA159" s="25">
        <v>147</v>
      </c>
      <c r="AB159" s="116">
        <f t="shared" si="123"/>
        <v>0.86799999999999999</v>
      </c>
      <c r="AC159" s="117">
        <f t="shared" si="124"/>
        <v>88.97</v>
      </c>
      <c r="AD159" s="118">
        <f t="shared" si="125"/>
        <v>0.74141666666666661</v>
      </c>
      <c r="AE159" s="119">
        <f t="shared" si="126"/>
        <v>198.77199999999999</v>
      </c>
      <c r="AF159" s="118">
        <f t="shared" si="127"/>
        <v>1.4300143884892085</v>
      </c>
      <c r="AG159" s="130">
        <f t="shared" si="128"/>
        <v>2650.293333333334</v>
      </c>
    </row>
    <row r="160" spans="1:33" x14ac:dyDescent="0.2">
      <c r="A160" s="41" t="s">
        <v>49</v>
      </c>
      <c r="B160" s="36">
        <v>10857</v>
      </c>
      <c r="C160" s="38">
        <v>362</v>
      </c>
      <c r="D160" s="22">
        <v>196</v>
      </c>
      <c r="E160" s="22">
        <v>8</v>
      </c>
      <c r="F160" s="42">
        <v>96</v>
      </c>
      <c r="G160" s="33">
        <v>551</v>
      </c>
      <c r="H160" s="22">
        <v>30</v>
      </c>
      <c r="I160" s="43" t="s">
        <v>42</v>
      </c>
      <c r="J160" s="33">
        <v>243</v>
      </c>
      <c r="K160" s="22">
        <v>3</v>
      </c>
      <c r="L160" s="43" t="s">
        <v>98</v>
      </c>
      <c r="M160" s="18">
        <v>7.5</v>
      </c>
      <c r="N160" s="18">
        <v>7.6</v>
      </c>
      <c r="O160" s="20">
        <v>1.8839999999999999</v>
      </c>
      <c r="P160" s="20">
        <v>1.677</v>
      </c>
      <c r="Q160" s="18">
        <v>45</v>
      </c>
      <c r="R160" s="18">
        <v>5.2</v>
      </c>
      <c r="S160" s="22">
        <v>88</v>
      </c>
      <c r="T160" s="55">
        <v>8</v>
      </c>
      <c r="U160" s="18">
        <v>1.2</v>
      </c>
      <c r="V160" s="22">
        <v>84</v>
      </c>
      <c r="W160" s="5">
        <v>15.98</v>
      </c>
      <c r="X160" s="21">
        <v>15.1</v>
      </c>
      <c r="Y160" s="25">
        <v>6153</v>
      </c>
      <c r="Z160" s="5">
        <f t="shared" si="122"/>
        <v>0.5667311411992263</v>
      </c>
      <c r="AA160" s="25">
        <v>152</v>
      </c>
      <c r="AB160" s="116">
        <f t="shared" si="123"/>
        <v>0.72399999999999998</v>
      </c>
      <c r="AC160" s="117">
        <f t="shared" si="124"/>
        <v>70.951999999999998</v>
      </c>
      <c r="AD160" s="118">
        <f t="shared" si="125"/>
        <v>0.59126666666666661</v>
      </c>
      <c r="AE160" s="119">
        <f t="shared" si="126"/>
        <v>199.46199999999999</v>
      </c>
      <c r="AF160" s="118">
        <f t="shared" si="127"/>
        <v>1.434978417266187</v>
      </c>
      <c r="AG160" s="130">
        <f t="shared" si="128"/>
        <v>2659.4933333333333</v>
      </c>
    </row>
    <row r="161" spans="1:33" ht="13.5" thickBot="1" x14ac:dyDescent="0.25">
      <c r="A161" s="41" t="s">
        <v>51</v>
      </c>
      <c r="B161" s="37">
        <v>10113</v>
      </c>
      <c r="C161" s="39">
        <v>326</v>
      </c>
      <c r="D161" s="30">
        <v>284</v>
      </c>
      <c r="E161" s="30">
        <v>6</v>
      </c>
      <c r="F161" s="44">
        <v>98</v>
      </c>
      <c r="G161" s="34">
        <v>785</v>
      </c>
      <c r="H161" s="30">
        <v>28</v>
      </c>
      <c r="I161" s="45" t="s">
        <v>45</v>
      </c>
      <c r="J161" s="34">
        <v>416</v>
      </c>
      <c r="K161" s="30">
        <v>4</v>
      </c>
      <c r="L161" s="45" t="s">
        <v>98</v>
      </c>
      <c r="M161" s="18">
        <v>7.4</v>
      </c>
      <c r="N161" s="18">
        <v>7.4</v>
      </c>
      <c r="O161" s="20">
        <v>2.4740000000000002</v>
      </c>
      <c r="P161" s="20">
        <v>2.1</v>
      </c>
      <c r="Q161" s="18">
        <v>64</v>
      </c>
      <c r="R161" s="18">
        <v>5</v>
      </c>
      <c r="S161" s="22">
        <v>92</v>
      </c>
      <c r="T161" s="55">
        <v>11</v>
      </c>
      <c r="U161" s="18">
        <v>0.9</v>
      </c>
      <c r="V161" s="22">
        <v>91</v>
      </c>
      <c r="W161" s="53">
        <v>25.7</v>
      </c>
      <c r="X161" s="56">
        <v>16.3</v>
      </c>
      <c r="Y161" s="26">
        <v>7177</v>
      </c>
      <c r="Z161" s="5">
        <f t="shared" si="122"/>
        <v>0.70968060911697817</v>
      </c>
      <c r="AA161" s="26">
        <v>106</v>
      </c>
      <c r="AB161" s="116">
        <f t="shared" si="123"/>
        <v>0.65200000000000002</v>
      </c>
      <c r="AC161" s="117">
        <f t="shared" si="124"/>
        <v>92.584000000000003</v>
      </c>
      <c r="AD161" s="118">
        <f t="shared" si="125"/>
        <v>0.7715333333333334</v>
      </c>
      <c r="AE161" s="119">
        <f t="shared" si="126"/>
        <v>255.91</v>
      </c>
      <c r="AF161" s="118">
        <f t="shared" si="127"/>
        <v>1.8410791366906474</v>
      </c>
      <c r="AG161" s="130">
        <f t="shared" si="128"/>
        <v>3412.1333333333332</v>
      </c>
    </row>
    <row r="162" spans="1:33" ht="13.5" thickTop="1" x14ac:dyDescent="0.2">
      <c r="A162" s="48" t="s">
        <v>102</v>
      </c>
      <c r="B162" s="49">
        <f>SUM(B150:B161)</f>
        <v>150394</v>
      </c>
      <c r="C162" s="49"/>
      <c r="D162" s="49"/>
      <c r="E162" s="49"/>
      <c r="F162" s="50"/>
      <c r="G162" s="49"/>
      <c r="H162" s="49"/>
      <c r="I162" s="50"/>
      <c r="J162" s="49"/>
      <c r="K162" s="49"/>
      <c r="L162" s="50"/>
      <c r="M162" s="52"/>
      <c r="N162" s="52"/>
      <c r="O162" s="125"/>
      <c r="P162" s="125"/>
      <c r="Q162" s="52"/>
      <c r="R162" s="52"/>
      <c r="S162" s="50"/>
      <c r="T162" s="52"/>
      <c r="U162" s="52"/>
      <c r="V162" s="50"/>
      <c r="W162" s="49">
        <f>SUM(W150:W161)</f>
        <v>203.24</v>
      </c>
      <c r="X162" s="50"/>
      <c r="Y162" s="49">
        <f>SUM(Y150:Y161)</f>
        <v>78571</v>
      </c>
      <c r="Z162" s="51"/>
      <c r="AA162" s="49">
        <f>SUM(AA150:AA161)</f>
        <v>2027</v>
      </c>
      <c r="AB162" s="120"/>
      <c r="AC162" s="121"/>
      <c r="AD162" s="122"/>
      <c r="AE162" s="123"/>
      <c r="AF162" s="122"/>
      <c r="AG162" s="138"/>
    </row>
    <row r="163" spans="1:33" ht="13.5" thickBot="1" x14ac:dyDescent="0.25">
      <c r="A163" s="47" t="s">
        <v>103</v>
      </c>
      <c r="B163" s="6">
        <f>SUM(AVERAGE(B150:B161))</f>
        <v>12532.833333333334</v>
      </c>
      <c r="C163" s="6">
        <f t="shared" ref="C163:V163" si="129">SUM(AVERAGE(C150:C161))</f>
        <v>411.16666666666669</v>
      </c>
      <c r="D163" s="6">
        <f t="shared" si="129"/>
        <v>196.08333333333334</v>
      </c>
      <c r="E163" s="6">
        <f>SUM(AVERAGE(E150:E161))</f>
        <v>5.666666666666667</v>
      </c>
      <c r="F163" s="6">
        <f>SUM(AVERAGE(F150:F161))</f>
        <v>97</v>
      </c>
      <c r="G163" s="6">
        <f t="shared" si="129"/>
        <v>515.16666666666663</v>
      </c>
      <c r="H163" s="6">
        <f>SUM(AVERAGE(H150:H161))</f>
        <v>26.666666666666668</v>
      </c>
      <c r="I163" s="6">
        <f t="shared" ref="I163" si="130">SUM(AVERAGE(I150:I161))</f>
        <v>94.4</v>
      </c>
      <c r="J163" s="6">
        <f>SUM(AVERAGE(J150:J161))</f>
        <v>253.08333333333334</v>
      </c>
      <c r="K163" s="6">
        <f t="shared" si="129"/>
        <v>3.9166666666666665</v>
      </c>
      <c r="L163" s="6">
        <f t="shared" si="129"/>
        <v>97.8</v>
      </c>
      <c r="M163" s="19">
        <f t="shared" si="129"/>
        <v>7.5166666666666684</v>
      </c>
      <c r="N163" s="19">
        <f t="shared" si="129"/>
        <v>7.4999999999999991</v>
      </c>
      <c r="O163" s="126">
        <f t="shared" si="129"/>
        <v>1.9252500000000001</v>
      </c>
      <c r="P163" s="126">
        <f t="shared" si="129"/>
        <v>1.6537500000000003</v>
      </c>
      <c r="Q163" s="19">
        <f t="shared" si="129"/>
        <v>49.166666666666664</v>
      </c>
      <c r="R163" s="19">
        <f t="shared" si="129"/>
        <v>5.2916666666666661</v>
      </c>
      <c r="S163" s="6">
        <f t="shared" si="129"/>
        <v>89.916666666666671</v>
      </c>
      <c r="T163" s="19">
        <f t="shared" si="129"/>
        <v>8.8333333333333339</v>
      </c>
      <c r="U163" s="19">
        <f t="shared" si="129"/>
        <v>0.91666666666666663</v>
      </c>
      <c r="V163" s="6">
        <f t="shared" si="129"/>
        <v>88.333333333333329</v>
      </c>
      <c r="W163" s="6">
        <f>SUM(AVERAGE(W150:W161))</f>
        <v>16.936666666666667</v>
      </c>
      <c r="X163" s="6">
        <f>SUM(AVERAGE(X150:X161))</f>
        <v>15.924999999999999</v>
      </c>
      <c r="Y163" s="6">
        <f>SUM(AVERAGE(Y150:Y161))</f>
        <v>6547.583333333333</v>
      </c>
      <c r="Z163" s="40">
        <f>SUM(AVERAGE(Z150:Z161))</f>
        <v>0.53678091398765615</v>
      </c>
      <c r="AA163" s="6">
        <f>SUM(AVERAGE(AA150:AA161))</f>
        <v>168.91666666666666</v>
      </c>
      <c r="AB163" s="116">
        <f t="shared" ref="AB163" si="131">C163/$C$2</f>
        <v>0.82233333333333336</v>
      </c>
      <c r="AC163" s="117">
        <f t="shared" ref="AC163" si="132">(C163*D163)/1000</f>
        <v>80.622930555555556</v>
      </c>
      <c r="AD163" s="118">
        <f t="shared" si="125"/>
        <v>0.6718577546296296</v>
      </c>
      <c r="AE163" s="119">
        <f t="shared" ref="AE163" si="133">(C163*G163)/1000</f>
        <v>211.81936111111111</v>
      </c>
      <c r="AF163" s="124">
        <f t="shared" ref="AF163" si="134">(AE163)/$G$3</f>
        <v>1.5238802957633892</v>
      </c>
      <c r="AG163" s="142">
        <f>AVERAGE(AG150:AG161)</f>
        <v>2767.6011111111115</v>
      </c>
    </row>
    <row r="164" spans="1:33" ht="13.5" thickTop="1" x14ac:dyDescent="0.2"/>
    <row r="165" spans="1:33" ht="13.5" thickBot="1" x14ac:dyDescent="0.25"/>
    <row r="166" spans="1:33" ht="13.5" thickTop="1" x14ac:dyDescent="0.2">
      <c r="A166" s="11" t="s">
        <v>5</v>
      </c>
      <c r="B166" s="12" t="s">
        <v>6</v>
      </c>
      <c r="C166" s="12" t="s">
        <v>6</v>
      </c>
      <c r="D166" s="12" t="s">
        <v>7</v>
      </c>
      <c r="E166" s="12" t="s">
        <v>8</v>
      </c>
      <c r="F166" s="12" t="s">
        <v>2</v>
      </c>
      <c r="G166" s="12" t="s">
        <v>9</v>
      </c>
      <c r="H166" s="12" t="s">
        <v>10</v>
      </c>
      <c r="I166" s="12" t="s">
        <v>11</v>
      </c>
      <c r="J166" s="12" t="s">
        <v>12</v>
      </c>
      <c r="K166" s="12" t="s">
        <v>13</v>
      </c>
      <c r="L166" s="12" t="s">
        <v>3</v>
      </c>
      <c r="M166" s="12" t="s">
        <v>21</v>
      </c>
      <c r="N166" s="12" t="s">
        <v>14</v>
      </c>
      <c r="O166" s="12" t="s">
        <v>15</v>
      </c>
      <c r="P166" s="12" t="s">
        <v>16</v>
      </c>
      <c r="Q166" s="12" t="s">
        <v>68</v>
      </c>
      <c r="R166" s="12" t="s">
        <v>69</v>
      </c>
      <c r="S166" s="12" t="s">
        <v>70</v>
      </c>
      <c r="T166" s="12" t="s">
        <v>71</v>
      </c>
      <c r="U166" s="12" t="s">
        <v>72</v>
      </c>
      <c r="V166" s="12" t="s">
        <v>73</v>
      </c>
      <c r="W166" s="12" t="s">
        <v>17</v>
      </c>
      <c r="X166" s="13" t="s">
        <v>18</v>
      </c>
      <c r="Y166" s="13" t="s">
        <v>19</v>
      </c>
      <c r="Z166" s="13" t="s">
        <v>20</v>
      </c>
      <c r="AA166" s="13" t="s">
        <v>74</v>
      </c>
      <c r="AB166" s="109" t="s">
        <v>55</v>
      </c>
      <c r="AC166" s="110" t="s">
        <v>56</v>
      </c>
      <c r="AD166" s="111" t="s">
        <v>57</v>
      </c>
      <c r="AE166" s="112" t="s">
        <v>55</v>
      </c>
      <c r="AF166" s="111" t="s">
        <v>55</v>
      </c>
      <c r="AG166" s="109" t="s">
        <v>147</v>
      </c>
    </row>
    <row r="167" spans="1:33" ht="13.5" thickBot="1" x14ac:dyDescent="0.25">
      <c r="A167" s="14" t="s">
        <v>104</v>
      </c>
      <c r="B167" s="15" t="s">
        <v>23</v>
      </c>
      <c r="C167" s="16" t="s">
        <v>24</v>
      </c>
      <c r="D167" s="15" t="s">
        <v>25</v>
      </c>
      <c r="E167" s="15" t="s">
        <v>25</v>
      </c>
      <c r="F167" s="17" t="s">
        <v>26</v>
      </c>
      <c r="G167" s="15" t="s">
        <v>25</v>
      </c>
      <c r="H167" s="15" t="s">
        <v>25</v>
      </c>
      <c r="I167" s="17" t="s">
        <v>26</v>
      </c>
      <c r="J167" s="15" t="s">
        <v>25</v>
      </c>
      <c r="K167" s="15" t="s">
        <v>25</v>
      </c>
      <c r="L167" s="17" t="s">
        <v>26</v>
      </c>
      <c r="M167" s="15"/>
      <c r="N167" s="15"/>
      <c r="O167" s="15"/>
      <c r="P167" s="15"/>
      <c r="Q167" s="15"/>
      <c r="R167" s="15"/>
      <c r="S167" s="17" t="s">
        <v>26</v>
      </c>
      <c r="T167" s="15"/>
      <c r="U167" s="15"/>
      <c r="V167" s="17" t="s">
        <v>26</v>
      </c>
      <c r="W167" s="15" t="s">
        <v>27</v>
      </c>
      <c r="X167" s="17" t="s">
        <v>28</v>
      </c>
      <c r="Y167" s="17" t="s">
        <v>29</v>
      </c>
      <c r="Z167" s="16" t="s">
        <v>30</v>
      </c>
      <c r="AA167" s="17" t="s">
        <v>29</v>
      </c>
      <c r="AB167" s="113" t="s">
        <v>6</v>
      </c>
      <c r="AC167" s="114" t="s">
        <v>59</v>
      </c>
      <c r="AD167" s="85" t="s">
        <v>60</v>
      </c>
      <c r="AE167" s="115" t="s">
        <v>61</v>
      </c>
      <c r="AF167" s="85" t="s">
        <v>62</v>
      </c>
      <c r="AG167" s="127" t="s">
        <v>148</v>
      </c>
    </row>
    <row r="168" spans="1:33" ht="13.5" thickTop="1" x14ac:dyDescent="0.2">
      <c r="A168" s="41" t="s">
        <v>31</v>
      </c>
      <c r="B168" s="35">
        <v>8165</v>
      </c>
      <c r="C168" s="35">
        <v>263</v>
      </c>
      <c r="D168" s="27">
        <v>325</v>
      </c>
      <c r="E168" s="27">
        <v>10</v>
      </c>
      <c r="F168" s="46">
        <v>97</v>
      </c>
      <c r="G168" s="32">
        <v>733</v>
      </c>
      <c r="H168" s="27">
        <v>42</v>
      </c>
      <c r="I168" s="27">
        <v>94</v>
      </c>
      <c r="J168" s="32">
        <v>353</v>
      </c>
      <c r="K168" s="27">
        <v>6</v>
      </c>
      <c r="L168" s="27">
        <v>98</v>
      </c>
      <c r="M168" s="18">
        <v>7.5</v>
      </c>
      <c r="N168" s="18">
        <v>7.4</v>
      </c>
      <c r="O168" s="20">
        <v>2.2909999999999999</v>
      </c>
      <c r="P168" s="20">
        <v>1.998</v>
      </c>
      <c r="Q168" s="18">
        <v>70</v>
      </c>
      <c r="R168" s="18">
        <v>8.1999999999999993</v>
      </c>
      <c r="S168" s="22">
        <v>88</v>
      </c>
      <c r="T168" s="55">
        <v>13</v>
      </c>
      <c r="U168" s="18">
        <v>1.4</v>
      </c>
      <c r="V168" s="22">
        <v>89</v>
      </c>
      <c r="W168" s="28">
        <v>20.239999999999998</v>
      </c>
      <c r="X168" s="29">
        <v>14.3</v>
      </c>
      <c r="Y168" s="24">
        <v>6729</v>
      </c>
      <c r="Z168" s="5">
        <f>Y168/B168</f>
        <v>0.82412737293325167</v>
      </c>
      <c r="AA168" s="24">
        <v>93</v>
      </c>
      <c r="AB168" s="116">
        <f>C168/$C$2</f>
        <v>0.52600000000000002</v>
      </c>
      <c r="AC168" s="117">
        <f>(C168*D168)/1000</f>
        <v>85.474999999999994</v>
      </c>
      <c r="AD168" s="118">
        <f>(AC168)/$E$3</f>
        <v>0.71229166666666666</v>
      </c>
      <c r="AE168" s="119">
        <f>(C168*G168)/1000</f>
        <v>192.779</v>
      </c>
      <c r="AF168" s="118">
        <f>(AE168)/$G$3</f>
        <v>1.3868992805755396</v>
      </c>
      <c r="AG168" s="130">
        <f>(0.8*C168*G168)/60</f>
        <v>2570.3866666666668</v>
      </c>
    </row>
    <row r="169" spans="1:33" x14ac:dyDescent="0.2">
      <c r="A169" s="41" t="s">
        <v>32</v>
      </c>
      <c r="B169" s="36">
        <v>9942</v>
      </c>
      <c r="C169" s="38">
        <v>343</v>
      </c>
      <c r="D169" s="22">
        <v>326</v>
      </c>
      <c r="E169" s="22">
        <v>17</v>
      </c>
      <c r="F169" s="42">
        <v>95</v>
      </c>
      <c r="G169" s="33">
        <v>840</v>
      </c>
      <c r="H169" s="22">
        <v>48</v>
      </c>
      <c r="I169" s="22">
        <v>94</v>
      </c>
      <c r="J169" s="33">
        <v>410</v>
      </c>
      <c r="K169" s="22">
        <v>8</v>
      </c>
      <c r="L169" s="22">
        <v>98</v>
      </c>
      <c r="M169" s="18">
        <v>7.6</v>
      </c>
      <c r="N169" s="18">
        <v>7.6</v>
      </c>
      <c r="O169" s="20">
        <v>2</v>
      </c>
      <c r="P169" s="20">
        <v>1.873</v>
      </c>
      <c r="Q169" s="18">
        <v>64</v>
      </c>
      <c r="R169" s="18">
        <v>8.4</v>
      </c>
      <c r="S169" s="22">
        <f>100-(R169*100/Q169)</f>
        <v>86.875</v>
      </c>
      <c r="T169" s="55">
        <v>10</v>
      </c>
      <c r="U169" s="18">
        <v>1</v>
      </c>
      <c r="V169" s="22">
        <f>100-(U169*100/T169)</f>
        <v>90</v>
      </c>
      <c r="W169" s="5">
        <v>25.88</v>
      </c>
      <c r="X169" s="21">
        <v>14.8</v>
      </c>
      <c r="Y169" s="25">
        <v>7257</v>
      </c>
      <c r="Z169" s="5">
        <f>Y169/B169</f>
        <v>0.72993361496680753</v>
      </c>
      <c r="AA169" s="25">
        <v>90</v>
      </c>
      <c r="AB169" s="116">
        <f t="shared" ref="AB169:AB179" si="135">C169/$C$2</f>
        <v>0.68600000000000005</v>
      </c>
      <c r="AC169" s="117">
        <f t="shared" ref="AC169:AC179" si="136">(C169*D169)/1000</f>
        <v>111.818</v>
      </c>
      <c r="AD169" s="118">
        <f t="shared" ref="AD169:AD181" si="137">(AC169)/$E$3</f>
        <v>0.93181666666666663</v>
      </c>
      <c r="AE169" s="119">
        <f t="shared" ref="AE169:AE179" si="138">(C169*G169)/1000</f>
        <v>288.12</v>
      </c>
      <c r="AF169" s="118">
        <f t="shared" ref="AF169:AF179" si="139">(AE169)/$G$3</f>
        <v>2.0728057553956836</v>
      </c>
      <c r="AG169" s="130">
        <f t="shared" ref="AG169:AG179" si="140">(0.8*C169*G169)/60</f>
        <v>3841.6000000000004</v>
      </c>
    </row>
    <row r="170" spans="1:33" x14ac:dyDescent="0.2">
      <c r="A170" s="41" t="s">
        <v>33</v>
      </c>
      <c r="B170" s="36">
        <v>10241</v>
      </c>
      <c r="C170" s="38">
        <v>353</v>
      </c>
      <c r="D170" s="22">
        <v>200</v>
      </c>
      <c r="E170" s="22">
        <v>6</v>
      </c>
      <c r="F170" s="42">
        <v>97</v>
      </c>
      <c r="G170" s="33">
        <v>650</v>
      </c>
      <c r="H170" s="22">
        <v>28</v>
      </c>
      <c r="I170" s="22">
        <v>96</v>
      </c>
      <c r="J170" s="33">
        <v>314</v>
      </c>
      <c r="K170" s="22">
        <v>4</v>
      </c>
      <c r="L170" s="22">
        <v>99</v>
      </c>
      <c r="M170" s="18">
        <v>7.6</v>
      </c>
      <c r="N170" s="18">
        <v>7.6</v>
      </c>
      <c r="O170" s="20">
        <v>1.909</v>
      </c>
      <c r="P170" s="20">
        <v>1.629</v>
      </c>
      <c r="Q170" s="18">
        <v>58</v>
      </c>
      <c r="R170" s="18">
        <v>5.8</v>
      </c>
      <c r="S170" s="22">
        <v>90</v>
      </c>
      <c r="T170" s="55">
        <v>8</v>
      </c>
      <c r="U170" s="18">
        <v>0.6</v>
      </c>
      <c r="V170" s="22">
        <v>93</v>
      </c>
      <c r="W170" s="5"/>
      <c r="X170" s="21"/>
      <c r="Y170" s="25">
        <v>7167</v>
      </c>
      <c r="Z170" s="5">
        <f>Y170/B170</f>
        <v>0.6998340005858803</v>
      </c>
      <c r="AA170" s="25">
        <v>145</v>
      </c>
      <c r="AB170" s="116">
        <f t="shared" si="135"/>
        <v>0.70599999999999996</v>
      </c>
      <c r="AC170" s="117">
        <f t="shared" si="136"/>
        <v>70.599999999999994</v>
      </c>
      <c r="AD170" s="118">
        <f t="shared" si="137"/>
        <v>0.58833333333333326</v>
      </c>
      <c r="AE170" s="119">
        <f t="shared" si="138"/>
        <v>229.45</v>
      </c>
      <c r="AF170" s="118">
        <f t="shared" si="139"/>
        <v>1.6507194244604315</v>
      </c>
      <c r="AG170" s="130">
        <f t="shared" si="140"/>
        <v>3059.3333333333339</v>
      </c>
    </row>
    <row r="171" spans="1:33" x14ac:dyDescent="0.2">
      <c r="A171" s="41" t="s">
        <v>34</v>
      </c>
      <c r="B171" s="36">
        <v>10962</v>
      </c>
      <c r="C171" s="38">
        <v>365</v>
      </c>
      <c r="D171" s="22">
        <v>270</v>
      </c>
      <c r="E171" s="22">
        <v>4</v>
      </c>
      <c r="F171" s="42">
        <v>99</v>
      </c>
      <c r="G171" s="33">
        <v>779</v>
      </c>
      <c r="H171" s="22">
        <v>32</v>
      </c>
      <c r="I171" s="22">
        <v>96</v>
      </c>
      <c r="J171" s="33">
        <v>323</v>
      </c>
      <c r="K171" s="22">
        <v>5</v>
      </c>
      <c r="L171" s="22">
        <v>98</v>
      </c>
      <c r="M171" s="18">
        <v>7.7</v>
      </c>
      <c r="N171" s="18">
        <v>7.5</v>
      </c>
      <c r="O171" s="20">
        <v>1.9379999999999999</v>
      </c>
      <c r="P171" s="20">
        <v>1.62</v>
      </c>
      <c r="Q171" s="55">
        <v>65</v>
      </c>
      <c r="R171" s="18">
        <v>4.4000000000000004</v>
      </c>
      <c r="S171" s="22">
        <v>93</v>
      </c>
      <c r="T171" s="55">
        <v>9</v>
      </c>
      <c r="U171" s="18">
        <v>1</v>
      </c>
      <c r="V171" s="22">
        <v>88</v>
      </c>
      <c r="W171" s="5">
        <v>11.94</v>
      </c>
      <c r="X171" s="21">
        <v>20.100000000000001</v>
      </c>
      <c r="Y171" s="25">
        <v>7741</v>
      </c>
      <c r="Z171" s="5">
        <f>Y171/B171</f>
        <v>0.70616675789089578</v>
      </c>
      <c r="AA171" s="25">
        <v>211</v>
      </c>
      <c r="AB171" s="116">
        <f t="shared" si="135"/>
        <v>0.73</v>
      </c>
      <c r="AC171" s="117">
        <f t="shared" si="136"/>
        <v>98.55</v>
      </c>
      <c r="AD171" s="118">
        <f t="shared" si="137"/>
        <v>0.82124999999999992</v>
      </c>
      <c r="AE171" s="119">
        <f t="shared" si="138"/>
        <v>284.33499999999998</v>
      </c>
      <c r="AF171" s="118">
        <f t="shared" si="139"/>
        <v>2.045575539568345</v>
      </c>
      <c r="AG171" s="130">
        <f t="shared" si="140"/>
        <v>3791.1333333333332</v>
      </c>
    </row>
    <row r="172" spans="1:33" x14ac:dyDescent="0.2">
      <c r="A172" s="41" t="s">
        <v>35</v>
      </c>
      <c r="B172" s="36">
        <v>12837</v>
      </c>
      <c r="C172" s="38">
        <v>414</v>
      </c>
      <c r="D172" s="22">
        <v>190</v>
      </c>
      <c r="E172" s="22">
        <v>9</v>
      </c>
      <c r="F172" s="42">
        <v>95</v>
      </c>
      <c r="G172" s="33">
        <v>528</v>
      </c>
      <c r="H172" s="22">
        <v>31</v>
      </c>
      <c r="I172" s="22">
        <v>94</v>
      </c>
      <c r="J172" s="33">
        <v>258</v>
      </c>
      <c r="K172" s="22">
        <v>7</v>
      </c>
      <c r="L172" s="22">
        <v>97</v>
      </c>
      <c r="M172" s="18">
        <v>7.5</v>
      </c>
      <c r="N172" s="18">
        <v>7.5</v>
      </c>
      <c r="O172" s="20">
        <v>1.909</v>
      </c>
      <c r="P172" s="20">
        <v>1.7669999999999999</v>
      </c>
      <c r="Q172" s="55">
        <v>60</v>
      </c>
      <c r="R172" s="18">
        <v>4.7</v>
      </c>
      <c r="S172" s="22">
        <v>92</v>
      </c>
      <c r="T172" s="55">
        <v>8</v>
      </c>
      <c r="U172" s="18">
        <v>1.3</v>
      </c>
      <c r="V172" s="22">
        <v>84</v>
      </c>
      <c r="W172" s="5">
        <v>15.46</v>
      </c>
      <c r="X172" s="21">
        <v>14.5</v>
      </c>
      <c r="Y172" s="25">
        <v>7612</v>
      </c>
      <c r="Z172" s="5">
        <v>0.59299999999999997</v>
      </c>
      <c r="AA172" s="25">
        <v>288</v>
      </c>
      <c r="AB172" s="116">
        <f t="shared" si="135"/>
        <v>0.82799999999999996</v>
      </c>
      <c r="AC172" s="117">
        <f t="shared" si="136"/>
        <v>78.66</v>
      </c>
      <c r="AD172" s="118">
        <f t="shared" si="137"/>
        <v>0.65549999999999997</v>
      </c>
      <c r="AE172" s="119">
        <f t="shared" si="138"/>
        <v>218.59200000000001</v>
      </c>
      <c r="AF172" s="118">
        <f t="shared" si="139"/>
        <v>1.5726043165467627</v>
      </c>
      <c r="AG172" s="130">
        <f t="shared" si="140"/>
        <v>2914.5600000000004</v>
      </c>
    </row>
    <row r="173" spans="1:33" x14ac:dyDescent="0.2">
      <c r="A173" s="41" t="s">
        <v>36</v>
      </c>
      <c r="B173" s="36">
        <v>12549</v>
      </c>
      <c r="C173" s="38">
        <v>418</v>
      </c>
      <c r="D173" s="22">
        <v>177</v>
      </c>
      <c r="E173" s="22">
        <v>7</v>
      </c>
      <c r="F173" s="42">
        <v>96</v>
      </c>
      <c r="G173" s="33">
        <v>452</v>
      </c>
      <c r="H173" s="22">
        <v>28</v>
      </c>
      <c r="I173" s="43" t="s">
        <v>82</v>
      </c>
      <c r="J173" s="33">
        <v>215</v>
      </c>
      <c r="K173" s="22">
        <v>5</v>
      </c>
      <c r="L173" s="43" t="s">
        <v>65</v>
      </c>
      <c r="M173" s="18">
        <v>7.6</v>
      </c>
      <c r="N173" s="18">
        <v>7.5</v>
      </c>
      <c r="O173" s="20">
        <v>1.9870000000000001</v>
      </c>
      <c r="P173" s="20">
        <v>1.7669999999999999</v>
      </c>
      <c r="Q173" s="55">
        <v>39</v>
      </c>
      <c r="R173" s="18">
        <v>1.7</v>
      </c>
      <c r="S173" s="22">
        <v>96</v>
      </c>
      <c r="T173" s="55">
        <v>8</v>
      </c>
      <c r="U173" s="18">
        <v>1.1000000000000001</v>
      </c>
      <c r="V173" s="22">
        <v>85</v>
      </c>
      <c r="W173" s="5">
        <v>18.86</v>
      </c>
      <c r="X173" s="21">
        <v>17.5</v>
      </c>
      <c r="Y173" s="25">
        <v>7918</v>
      </c>
      <c r="Z173" s="5">
        <f t="shared" ref="Z173:Z179" si="141">Y173/B173</f>
        <v>0.63096661088532946</v>
      </c>
      <c r="AA173" s="25">
        <v>214</v>
      </c>
      <c r="AB173" s="116">
        <f t="shared" si="135"/>
        <v>0.83599999999999997</v>
      </c>
      <c r="AC173" s="117">
        <f t="shared" si="136"/>
        <v>73.986000000000004</v>
      </c>
      <c r="AD173" s="118">
        <f t="shared" si="137"/>
        <v>0.61655000000000004</v>
      </c>
      <c r="AE173" s="119">
        <f t="shared" si="138"/>
        <v>188.93600000000001</v>
      </c>
      <c r="AF173" s="118">
        <f t="shared" si="139"/>
        <v>1.3592517985611512</v>
      </c>
      <c r="AG173" s="130">
        <f t="shared" si="140"/>
        <v>2519.146666666667</v>
      </c>
    </row>
    <row r="174" spans="1:33" x14ac:dyDescent="0.2">
      <c r="A174" s="41" t="s">
        <v>37</v>
      </c>
      <c r="B174" s="36">
        <v>13629</v>
      </c>
      <c r="C174" s="38">
        <v>440</v>
      </c>
      <c r="D174" s="22">
        <v>106</v>
      </c>
      <c r="E174" s="22">
        <v>6</v>
      </c>
      <c r="F174" s="42">
        <v>94</v>
      </c>
      <c r="G174" s="33">
        <v>263</v>
      </c>
      <c r="H174" s="22">
        <v>24</v>
      </c>
      <c r="I174" s="43" t="s">
        <v>52</v>
      </c>
      <c r="J174" s="33">
        <v>143</v>
      </c>
      <c r="K174" s="22">
        <v>6</v>
      </c>
      <c r="L174" s="43" t="s">
        <v>45</v>
      </c>
      <c r="M174" s="18">
        <v>7.4</v>
      </c>
      <c r="N174" s="18">
        <v>7.6</v>
      </c>
      <c r="O174" s="20">
        <v>2.1970000000000001</v>
      </c>
      <c r="P174" s="20">
        <v>1.9890000000000001</v>
      </c>
      <c r="Q174" s="18">
        <v>33</v>
      </c>
      <c r="R174" s="18">
        <v>3.1</v>
      </c>
      <c r="S174" s="22">
        <v>91</v>
      </c>
      <c r="T174" s="55">
        <v>6</v>
      </c>
      <c r="U174" s="18">
        <v>1.3</v>
      </c>
      <c r="V174" s="22">
        <v>76</v>
      </c>
      <c r="W174" s="5">
        <v>19.52</v>
      </c>
      <c r="X174" s="21">
        <v>21.9</v>
      </c>
      <c r="Y174" s="25">
        <v>7791</v>
      </c>
      <c r="Z174" s="5">
        <f t="shared" si="141"/>
        <v>0.57164869029275811</v>
      </c>
      <c r="AA174" s="25">
        <v>284</v>
      </c>
      <c r="AB174" s="116">
        <f t="shared" si="135"/>
        <v>0.88</v>
      </c>
      <c r="AC174" s="117">
        <f t="shared" si="136"/>
        <v>46.64</v>
      </c>
      <c r="AD174" s="118">
        <f t="shared" si="137"/>
        <v>0.38866666666666666</v>
      </c>
      <c r="AE174" s="119">
        <f t="shared" si="138"/>
        <v>115.72</v>
      </c>
      <c r="AF174" s="118">
        <f t="shared" si="139"/>
        <v>0.8325179856115108</v>
      </c>
      <c r="AG174" s="130">
        <f t="shared" si="140"/>
        <v>1542.9333333333334</v>
      </c>
    </row>
    <row r="175" spans="1:33" x14ac:dyDescent="0.2">
      <c r="A175" s="41" t="s">
        <v>40</v>
      </c>
      <c r="B175" s="36">
        <v>13458</v>
      </c>
      <c r="C175" s="38">
        <v>434</v>
      </c>
      <c r="D175" s="22">
        <v>119</v>
      </c>
      <c r="E175" s="22">
        <v>3</v>
      </c>
      <c r="F175" s="42">
        <v>97</v>
      </c>
      <c r="G175" s="33">
        <v>295</v>
      </c>
      <c r="H175" s="22">
        <v>23</v>
      </c>
      <c r="I175" s="43" t="s">
        <v>50</v>
      </c>
      <c r="J175" s="33">
        <v>143</v>
      </c>
      <c r="K175" s="22">
        <v>4</v>
      </c>
      <c r="L175" s="43" t="s">
        <v>48</v>
      </c>
      <c r="M175" s="18">
        <v>7.5</v>
      </c>
      <c r="N175" s="18">
        <v>7.6</v>
      </c>
      <c r="O175" s="20">
        <v>1.839</v>
      </c>
      <c r="P175" s="20">
        <v>1.64</v>
      </c>
      <c r="Q175" s="18">
        <v>46</v>
      </c>
      <c r="R175" s="18">
        <v>4</v>
      </c>
      <c r="S175" s="22">
        <v>91</v>
      </c>
      <c r="T175" s="55">
        <v>6</v>
      </c>
      <c r="U175" s="18">
        <v>1.4</v>
      </c>
      <c r="V175" s="22">
        <v>77</v>
      </c>
      <c r="W175" s="5">
        <v>14.78</v>
      </c>
      <c r="X175" s="21">
        <v>23.8</v>
      </c>
      <c r="Y175" s="25">
        <v>7752</v>
      </c>
      <c r="Z175" s="5">
        <f t="shared" si="141"/>
        <v>0.57601426660722244</v>
      </c>
      <c r="AA175" s="25">
        <v>263</v>
      </c>
      <c r="AB175" s="116">
        <f t="shared" si="135"/>
        <v>0.86799999999999999</v>
      </c>
      <c r="AC175" s="117">
        <f t="shared" si="136"/>
        <v>51.646000000000001</v>
      </c>
      <c r="AD175" s="118">
        <f t="shared" si="137"/>
        <v>0.43038333333333334</v>
      </c>
      <c r="AE175" s="119">
        <f t="shared" si="138"/>
        <v>128.03</v>
      </c>
      <c r="AF175" s="118">
        <f t="shared" si="139"/>
        <v>0.92107913669064745</v>
      </c>
      <c r="AG175" s="130">
        <f t="shared" si="140"/>
        <v>1707.0666666666668</v>
      </c>
    </row>
    <row r="176" spans="1:33" x14ac:dyDescent="0.2">
      <c r="A176" s="41" t="s">
        <v>43</v>
      </c>
      <c r="B176" s="36">
        <v>11289</v>
      </c>
      <c r="C176" s="38">
        <v>376</v>
      </c>
      <c r="D176" s="22">
        <v>250</v>
      </c>
      <c r="E176" s="22">
        <v>6</v>
      </c>
      <c r="F176" s="42">
        <v>98</v>
      </c>
      <c r="G176" s="33">
        <v>508</v>
      </c>
      <c r="H176" s="22">
        <v>25</v>
      </c>
      <c r="I176" s="43" t="s">
        <v>42</v>
      </c>
      <c r="J176" s="33">
        <v>245</v>
      </c>
      <c r="K176" s="22">
        <v>4</v>
      </c>
      <c r="L176" s="43" t="s">
        <v>65</v>
      </c>
      <c r="M176" s="18">
        <v>7.4</v>
      </c>
      <c r="N176" s="18">
        <v>7.6</v>
      </c>
      <c r="O176" s="20">
        <v>2.2280000000000002</v>
      </c>
      <c r="P176" s="20">
        <v>1.7709999999999999</v>
      </c>
      <c r="Q176" s="18">
        <v>70</v>
      </c>
      <c r="R176" s="18">
        <v>3.8</v>
      </c>
      <c r="S176" s="22">
        <v>95</v>
      </c>
      <c r="T176" s="55">
        <v>10</v>
      </c>
      <c r="U176" s="18">
        <v>3.2</v>
      </c>
      <c r="V176" s="22">
        <v>67</v>
      </c>
      <c r="W176" s="5">
        <v>19.100000000000001</v>
      </c>
      <c r="X176" s="21">
        <v>16.8</v>
      </c>
      <c r="Y176" s="25">
        <v>7877</v>
      </c>
      <c r="Z176" s="5">
        <f t="shared" si="141"/>
        <v>0.69775888032598099</v>
      </c>
      <c r="AA176" s="25">
        <v>161</v>
      </c>
      <c r="AB176" s="116">
        <f t="shared" si="135"/>
        <v>0.752</v>
      </c>
      <c r="AC176" s="117">
        <f t="shared" si="136"/>
        <v>94</v>
      </c>
      <c r="AD176" s="118">
        <f t="shared" si="137"/>
        <v>0.78333333333333333</v>
      </c>
      <c r="AE176" s="119">
        <f t="shared" si="138"/>
        <v>191.00800000000001</v>
      </c>
      <c r="AF176" s="118">
        <f t="shared" si="139"/>
        <v>1.3741582733812949</v>
      </c>
      <c r="AG176" s="130">
        <f t="shared" si="140"/>
        <v>2546.7733333333331</v>
      </c>
    </row>
    <row r="177" spans="1:33" x14ac:dyDescent="0.2">
      <c r="A177" s="41" t="s">
        <v>46</v>
      </c>
      <c r="B177" s="36">
        <v>11222</v>
      </c>
      <c r="C177" s="38">
        <v>362</v>
      </c>
      <c r="D177" s="22">
        <v>224</v>
      </c>
      <c r="E177" s="22">
        <v>5</v>
      </c>
      <c r="F177" s="42">
        <v>98</v>
      </c>
      <c r="G177" s="33">
        <v>513</v>
      </c>
      <c r="H177" s="22">
        <v>23</v>
      </c>
      <c r="I177" s="43" t="s">
        <v>45</v>
      </c>
      <c r="J177" s="33">
        <v>228</v>
      </c>
      <c r="K177" s="22">
        <v>5</v>
      </c>
      <c r="L177" s="43" t="s">
        <v>65</v>
      </c>
      <c r="M177" s="18">
        <v>7.7</v>
      </c>
      <c r="N177" s="18">
        <v>7.5</v>
      </c>
      <c r="O177" s="20">
        <v>2.4580000000000002</v>
      </c>
      <c r="P177" s="20">
        <v>1.833</v>
      </c>
      <c r="Q177" s="18">
        <v>69</v>
      </c>
      <c r="R177" s="18">
        <v>5.7</v>
      </c>
      <c r="S177" s="22">
        <v>92</v>
      </c>
      <c r="T177" s="55">
        <v>9</v>
      </c>
      <c r="U177" s="18">
        <v>0.7</v>
      </c>
      <c r="V177" s="22">
        <v>92</v>
      </c>
      <c r="W177" s="5">
        <v>18.88</v>
      </c>
      <c r="X177" s="21">
        <v>16.8</v>
      </c>
      <c r="Y177" s="25">
        <v>7022</v>
      </c>
      <c r="Z177" s="5">
        <f t="shared" si="141"/>
        <v>0.62573516307253607</v>
      </c>
      <c r="AA177" s="25">
        <v>122</v>
      </c>
      <c r="AB177" s="116">
        <f t="shared" si="135"/>
        <v>0.72399999999999998</v>
      </c>
      <c r="AC177" s="117">
        <f t="shared" si="136"/>
        <v>81.087999999999994</v>
      </c>
      <c r="AD177" s="118">
        <f t="shared" si="137"/>
        <v>0.6757333333333333</v>
      </c>
      <c r="AE177" s="119">
        <f t="shared" si="138"/>
        <v>185.70599999999999</v>
      </c>
      <c r="AF177" s="118">
        <f t="shared" si="139"/>
        <v>1.3360143884892086</v>
      </c>
      <c r="AG177" s="130">
        <f t="shared" si="140"/>
        <v>2476.0800000000004</v>
      </c>
    </row>
    <row r="178" spans="1:33" x14ac:dyDescent="0.2">
      <c r="A178" s="41" t="s">
        <v>49</v>
      </c>
      <c r="B178" s="36">
        <v>11729</v>
      </c>
      <c r="C178" s="38">
        <v>391</v>
      </c>
      <c r="D178" s="22">
        <v>201</v>
      </c>
      <c r="E178" s="22">
        <v>7</v>
      </c>
      <c r="F178" s="42">
        <v>97</v>
      </c>
      <c r="G178" s="33">
        <v>503</v>
      </c>
      <c r="H178" s="22">
        <v>28</v>
      </c>
      <c r="I178" s="43" t="s">
        <v>82</v>
      </c>
      <c r="J178" s="33">
        <v>290</v>
      </c>
      <c r="K178" s="22">
        <v>7</v>
      </c>
      <c r="L178" s="43" t="s">
        <v>65</v>
      </c>
      <c r="M178" s="18">
        <v>7.6</v>
      </c>
      <c r="N178" s="18">
        <v>7.5</v>
      </c>
      <c r="O178" s="20">
        <v>1.827</v>
      </c>
      <c r="P178" s="20">
        <v>1.732</v>
      </c>
      <c r="Q178" s="18">
        <v>50</v>
      </c>
      <c r="R178" s="18">
        <v>9.1</v>
      </c>
      <c r="S178" s="22">
        <v>82</v>
      </c>
      <c r="T178" s="55">
        <v>7</v>
      </c>
      <c r="U178" s="18">
        <v>0.9</v>
      </c>
      <c r="V178" s="22">
        <v>87</v>
      </c>
      <c r="W178" s="5">
        <v>18.88</v>
      </c>
      <c r="X178" s="21">
        <v>16.8</v>
      </c>
      <c r="Y178" s="25">
        <v>6549</v>
      </c>
      <c r="Z178" s="5">
        <f t="shared" si="141"/>
        <v>0.55835962145110407</v>
      </c>
      <c r="AA178" s="25">
        <v>97</v>
      </c>
      <c r="AB178" s="116">
        <f t="shared" si="135"/>
        <v>0.78200000000000003</v>
      </c>
      <c r="AC178" s="117">
        <f t="shared" si="136"/>
        <v>78.590999999999994</v>
      </c>
      <c r="AD178" s="118">
        <f t="shared" si="137"/>
        <v>0.65492499999999998</v>
      </c>
      <c r="AE178" s="119">
        <f t="shared" si="138"/>
        <v>196.673</v>
      </c>
      <c r="AF178" s="118">
        <f t="shared" si="139"/>
        <v>1.4149136690647481</v>
      </c>
      <c r="AG178" s="130">
        <f t="shared" si="140"/>
        <v>2622.3066666666664</v>
      </c>
    </row>
    <row r="179" spans="1:33" ht="13.5" thickBot="1" x14ac:dyDescent="0.25">
      <c r="A179" s="41" t="s">
        <v>51</v>
      </c>
      <c r="B179" s="37">
        <v>11293</v>
      </c>
      <c r="C179" s="39">
        <v>364</v>
      </c>
      <c r="D179" s="30">
        <v>142</v>
      </c>
      <c r="E179" s="30">
        <v>9</v>
      </c>
      <c r="F179" s="44">
        <v>94</v>
      </c>
      <c r="G179" s="34">
        <v>598</v>
      </c>
      <c r="H179" s="30">
        <v>26</v>
      </c>
      <c r="I179" s="45" t="s">
        <v>45</v>
      </c>
      <c r="J179" s="34">
        <v>315</v>
      </c>
      <c r="K179" s="30">
        <v>5</v>
      </c>
      <c r="L179" s="45" t="s">
        <v>65</v>
      </c>
      <c r="M179" s="18">
        <v>7.6</v>
      </c>
      <c r="N179" s="18">
        <v>7.5</v>
      </c>
      <c r="O179" s="20">
        <v>2.4239999999999999</v>
      </c>
      <c r="P179" s="20">
        <v>1.627</v>
      </c>
      <c r="Q179" s="18">
        <v>92</v>
      </c>
      <c r="R179" s="18">
        <v>21.9</v>
      </c>
      <c r="S179" s="22">
        <v>76</v>
      </c>
      <c r="T179" s="55">
        <v>8</v>
      </c>
      <c r="U179" s="18">
        <v>0.5</v>
      </c>
      <c r="V179" s="22">
        <v>94</v>
      </c>
      <c r="W179" s="53">
        <v>16.82</v>
      </c>
      <c r="X179" s="56">
        <v>16.7</v>
      </c>
      <c r="Y179" s="26">
        <v>6764</v>
      </c>
      <c r="Z179" s="5">
        <f t="shared" si="141"/>
        <v>0.5989551049322589</v>
      </c>
      <c r="AA179" s="26">
        <v>93</v>
      </c>
      <c r="AB179" s="116">
        <f t="shared" si="135"/>
        <v>0.72799999999999998</v>
      </c>
      <c r="AC179" s="117">
        <f t="shared" si="136"/>
        <v>51.688000000000002</v>
      </c>
      <c r="AD179" s="118">
        <f t="shared" si="137"/>
        <v>0.43073333333333336</v>
      </c>
      <c r="AE179" s="119">
        <f t="shared" si="138"/>
        <v>217.672</v>
      </c>
      <c r="AF179" s="118">
        <f t="shared" si="139"/>
        <v>1.5659856115107913</v>
      </c>
      <c r="AG179" s="130">
        <f t="shared" si="140"/>
        <v>2902.2933333333335</v>
      </c>
    </row>
    <row r="180" spans="1:33" ht="13.5" thickTop="1" x14ac:dyDescent="0.2">
      <c r="A180" s="48" t="s">
        <v>105</v>
      </c>
      <c r="B180" s="49">
        <f>SUM(B168:B179)</f>
        <v>137316</v>
      </c>
      <c r="C180" s="49"/>
      <c r="D180" s="49"/>
      <c r="E180" s="49"/>
      <c r="F180" s="50"/>
      <c r="G180" s="49"/>
      <c r="H180" s="49"/>
      <c r="I180" s="50"/>
      <c r="J180" s="49"/>
      <c r="K180" s="49"/>
      <c r="L180" s="50"/>
      <c r="M180" s="52"/>
      <c r="N180" s="52"/>
      <c r="O180" s="125"/>
      <c r="P180" s="125"/>
      <c r="Q180" s="52"/>
      <c r="R180" s="52"/>
      <c r="S180" s="50"/>
      <c r="T180" s="52"/>
      <c r="U180" s="52"/>
      <c r="V180" s="50"/>
      <c r="W180" s="49">
        <f>SUM(W168:W179)</f>
        <v>200.35999999999999</v>
      </c>
      <c r="X180" s="50"/>
      <c r="Y180" s="49">
        <f>SUM(Y168:Y179)</f>
        <v>88179</v>
      </c>
      <c r="Z180" s="51"/>
      <c r="AA180" s="49">
        <f>SUM(AA168:AA179)</f>
        <v>2061</v>
      </c>
      <c r="AB180" s="120"/>
      <c r="AC180" s="121"/>
      <c r="AD180" s="122"/>
      <c r="AE180" s="123"/>
      <c r="AF180" s="122"/>
      <c r="AG180" s="138"/>
    </row>
    <row r="181" spans="1:33" ht="13.5" thickBot="1" x14ac:dyDescent="0.25">
      <c r="A181" s="47" t="s">
        <v>106</v>
      </c>
      <c r="B181" s="6">
        <f>SUM(AVERAGE(B168:B179))</f>
        <v>11443</v>
      </c>
      <c r="C181" s="6">
        <f t="shared" ref="C181:V181" si="142">SUM(AVERAGE(C168:C179))</f>
        <v>376.91666666666669</v>
      </c>
      <c r="D181" s="6">
        <f t="shared" si="142"/>
        <v>210.83333333333334</v>
      </c>
      <c r="E181" s="6">
        <f>SUM(AVERAGE(E168:E179))</f>
        <v>7.416666666666667</v>
      </c>
      <c r="F181" s="6">
        <f>SUM(AVERAGE(F168:F179))</f>
        <v>96.416666666666671</v>
      </c>
      <c r="G181" s="6">
        <f t="shared" si="142"/>
        <v>555.16666666666663</v>
      </c>
      <c r="H181" s="6">
        <f>SUM(AVERAGE(H168:H179))</f>
        <v>29.833333333333332</v>
      </c>
      <c r="I181" s="6">
        <f t="shared" ref="I181" si="143">SUM(AVERAGE(I168:I179))</f>
        <v>94.8</v>
      </c>
      <c r="J181" s="6">
        <f>SUM(AVERAGE(J168:J179))</f>
        <v>269.75</v>
      </c>
      <c r="K181" s="6">
        <f t="shared" si="142"/>
        <v>5.5</v>
      </c>
      <c r="L181" s="6">
        <f t="shared" si="142"/>
        <v>98</v>
      </c>
      <c r="M181" s="19">
        <f t="shared" si="142"/>
        <v>7.5583333333333327</v>
      </c>
      <c r="N181" s="19">
        <f t="shared" si="142"/>
        <v>7.5333333333333341</v>
      </c>
      <c r="O181" s="126">
        <f t="shared" si="142"/>
        <v>2.0839166666666666</v>
      </c>
      <c r="P181" s="126">
        <f t="shared" si="142"/>
        <v>1.7705</v>
      </c>
      <c r="Q181" s="19">
        <f t="shared" si="142"/>
        <v>59.666666666666664</v>
      </c>
      <c r="R181" s="19">
        <f t="shared" si="142"/>
        <v>6.7333333333333343</v>
      </c>
      <c r="S181" s="6">
        <f t="shared" si="142"/>
        <v>89.40625</v>
      </c>
      <c r="T181" s="19">
        <f t="shared" si="142"/>
        <v>8.5</v>
      </c>
      <c r="U181" s="19">
        <f t="shared" si="142"/>
        <v>1.2</v>
      </c>
      <c r="V181" s="6">
        <f t="shared" si="142"/>
        <v>85.166666666666671</v>
      </c>
      <c r="W181" s="6">
        <f>SUM(AVERAGE(W168:W179))</f>
        <v>18.214545454545455</v>
      </c>
      <c r="X181" s="6">
        <f>SUM(AVERAGE(X168:X179))</f>
        <v>17.636363636363637</v>
      </c>
      <c r="Y181" s="6">
        <f>SUM(AVERAGE(Y168:Y179))</f>
        <v>7348.25</v>
      </c>
      <c r="Z181" s="40">
        <f>SUM(AVERAGE(Z168:Z179))</f>
        <v>0.65104167366200216</v>
      </c>
      <c r="AA181" s="6">
        <f>SUM(AVERAGE(AA168:AA179))</f>
        <v>171.75</v>
      </c>
      <c r="AB181" s="116">
        <f t="shared" ref="AB181" si="144">C181/$C$2</f>
        <v>0.75383333333333336</v>
      </c>
      <c r="AC181" s="117">
        <f t="shared" ref="AC181" si="145">(C181*D181)/1000</f>
        <v>79.466597222222234</v>
      </c>
      <c r="AD181" s="118">
        <f t="shared" si="137"/>
        <v>0.66222164351851864</v>
      </c>
      <c r="AE181" s="119">
        <f t="shared" ref="AE181" si="146">(C181*G181)/1000</f>
        <v>209.25156944444444</v>
      </c>
      <c r="AF181" s="124">
        <f t="shared" ref="AF181" si="147">(AE181)/$G$3</f>
        <v>1.5054069744204637</v>
      </c>
      <c r="AG181" s="142">
        <f>AVERAGE(AG168:AG179)</f>
        <v>2707.8011111111118</v>
      </c>
    </row>
    <row r="182" spans="1:33" ht="13.5" thickTop="1" x14ac:dyDescent="0.2"/>
    <row r="183" spans="1:33" ht="13.5" thickBot="1" x14ac:dyDescent="0.25"/>
    <row r="184" spans="1:33" ht="13.5" thickTop="1" x14ac:dyDescent="0.2">
      <c r="A184" s="11" t="s">
        <v>5</v>
      </c>
      <c r="B184" s="12" t="s">
        <v>6</v>
      </c>
      <c r="C184" s="12" t="s">
        <v>6</v>
      </c>
      <c r="D184" s="12" t="s">
        <v>7</v>
      </c>
      <c r="E184" s="12" t="s">
        <v>8</v>
      </c>
      <c r="F184" s="12" t="s">
        <v>2</v>
      </c>
      <c r="G184" s="12" t="s">
        <v>9</v>
      </c>
      <c r="H184" s="12" t="s">
        <v>10</v>
      </c>
      <c r="I184" s="12" t="s">
        <v>11</v>
      </c>
      <c r="J184" s="12" t="s">
        <v>12</v>
      </c>
      <c r="K184" s="12" t="s">
        <v>13</v>
      </c>
      <c r="L184" s="12" t="s">
        <v>3</v>
      </c>
      <c r="M184" s="12" t="s">
        <v>21</v>
      </c>
      <c r="N184" s="12" t="s">
        <v>14</v>
      </c>
      <c r="O184" s="12" t="s">
        <v>15</v>
      </c>
      <c r="P184" s="12" t="s">
        <v>16</v>
      </c>
      <c r="Q184" s="12" t="s">
        <v>68</v>
      </c>
      <c r="R184" s="12" t="s">
        <v>69</v>
      </c>
      <c r="S184" s="12" t="s">
        <v>70</v>
      </c>
      <c r="T184" s="12" t="s">
        <v>71</v>
      </c>
      <c r="U184" s="12" t="s">
        <v>72</v>
      </c>
      <c r="V184" s="12" t="s">
        <v>73</v>
      </c>
      <c r="W184" s="12" t="s">
        <v>17</v>
      </c>
      <c r="X184" s="13" t="s">
        <v>18</v>
      </c>
      <c r="Y184" s="13" t="s">
        <v>107</v>
      </c>
      <c r="Z184" s="13" t="s">
        <v>20</v>
      </c>
      <c r="AA184" s="13" t="s">
        <v>74</v>
      </c>
      <c r="AB184" s="109" t="s">
        <v>55</v>
      </c>
      <c r="AC184" s="110" t="s">
        <v>56</v>
      </c>
      <c r="AD184" s="111" t="s">
        <v>57</v>
      </c>
      <c r="AE184" s="112" t="s">
        <v>55</v>
      </c>
      <c r="AF184" s="111" t="s">
        <v>55</v>
      </c>
      <c r="AG184" s="109" t="s">
        <v>147</v>
      </c>
    </row>
    <row r="185" spans="1:33" ht="13.5" thickBot="1" x14ac:dyDescent="0.25">
      <c r="A185" s="14" t="s">
        <v>108</v>
      </c>
      <c r="B185" s="15" t="s">
        <v>23</v>
      </c>
      <c r="C185" s="16" t="s">
        <v>24</v>
      </c>
      <c r="D185" s="15" t="s">
        <v>25</v>
      </c>
      <c r="E185" s="15" t="s">
        <v>25</v>
      </c>
      <c r="F185" s="17" t="s">
        <v>26</v>
      </c>
      <c r="G185" s="15" t="s">
        <v>25</v>
      </c>
      <c r="H185" s="15" t="s">
        <v>25</v>
      </c>
      <c r="I185" s="17" t="s">
        <v>26</v>
      </c>
      <c r="J185" s="15" t="s">
        <v>25</v>
      </c>
      <c r="K185" s="15" t="s">
        <v>25</v>
      </c>
      <c r="L185" s="17" t="s">
        <v>26</v>
      </c>
      <c r="M185" s="15"/>
      <c r="N185" s="15"/>
      <c r="O185" s="15"/>
      <c r="P185" s="15"/>
      <c r="Q185" s="15"/>
      <c r="R185" s="15"/>
      <c r="S185" s="17" t="s">
        <v>26</v>
      </c>
      <c r="T185" s="15"/>
      <c r="U185" s="15"/>
      <c r="V185" s="17" t="s">
        <v>26</v>
      </c>
      <c r="W185" s="15" t="s">
        <v>27</v>
      </c>
      <c r="X185" s="17" t="s">
        <v>28</v>
      </c>
      <c r="Y185" s="17" t="s">
        <v>29</v>
      </c>
      <c r="Z185" s="16" t="s">
        <v>30</v>
      </c>
      <c r="AA185" s="17" t="s">
        <v>29</v>
      </c>
      <c r="AB185" s="113" t="s">
        <v>6</v>
      </c>
      <c r="AC185" s="114" t="s">
        <v>59</v>
      </c>
      <c r="AD185" s="85" t="s">
        <v>60</v>
      </c>
      <c r="AE185" s="115" t="s">
        <v>61</v>
      </c>
      <c r="AF185" s="85" t="s">
        <v>62</v>
      </c>
      <c r="AG185" s="127" t="s">
        <v>148</v>
      </c>
    </row>
    <row r="186" spans="1:33" ht="13.5" thickTop="1" x14ac:dyDescent="0.2">
      <c r="A186" s="41" t="s">
        <v>31</v>
      </c>
      <c r="B186" s="35">
        <v>10826</v>
      </c>
      <c r="C186" s="35">
        <v>349</v>
      </c>
      <c r="D186" s="27">
        <v>188</v>
      </c>
      <c r="E186" s="27">
        <v>10</v>
      </c>
      <c r="F186" s="57">
        <f t="shared" ref="F186:F197" si="148">+(D186-E186)/D186</f>
        <v>0.94680851063829785</v>
      </c>
      <c r="G186" s="32">
        <v>695</v>
      </c>
      <c r="H186" s="27">
        <v>29</v>
      </c>
      <c r="I186" s="57">
        <f t="shared" ref="I186:I195" si="149">+(D186-E186)/D186</f>
        <v>0.94680851063829785</v>
      </c>
      <c r="J186" s="32">
        <v>390</v>
      </c>
      <c r="K186" s="27">
        <v>7</v>
      </c>
      <c r="L186" s="57">
        <f t="shared" ref="L186:L195" si="150">+(J186-K186)/J186</f>
        <v>0.982051282051282</v>
      </c>
      <c r="M186" s="18">
        <v>7.6</v>
      </c>
      <c r="N186" s="18">
        <v>7.6</v>
      </c>
      <c r="O186" s="20">
        <v>2.113</v>
      </c>
      <c r="P186" s="20">
        <v>1.69</v>
      </c>
      <c r="Q186" s="18">
        <v>85</v>
      </c>
      <c r="R186" s="18">
        <v>12.8</v>
      </c>
      <c r="S186" s="59">
        <f t="shared" ref="S186:S197" si="151">+(Q186-R186)/Q186</f>
        <v>0.84941176470588242</v>
      </c>
      <c r="T186" s="55">
        <v>8</v>
      </c>
      <c r="U186" s="18">
        <v>0.6</v>
      </c>
      <c r="V186" s="59">
        <f t="shared" ref="V186:V197" si="152">+(T186-U186)/T186</f>
        <v>0.92500000000000004</v>
      </c>
      <c r="W186" s="28">
        <v>20.86</v>
      </c>
      <c r="X186" s="29">
        <v>14.2</v>
      </c>
      <c r="Y186" s="24">
        <v>6959</v>
      </c>
      <c r="Z186" s="5">
        <f t="shared" ref="Z186:Z197" si="153">Y186/B186</f>
        <v>0.64280435987437645</v>
      </c>
      <c r="AA186" s="24">
        <v>122</v>
      </c>
      <c r="AB186" s="116">
        <f>C186/$C$2</f>
        <v>0.69799999999999995</v>
      </c>
      <c r="AC186" s="117">
        <f>(C186*D186)/1000</f>
        <v>65.611999999999995</v>
      </c>
      <c r="AD186" s="118">
        <f>(AC186)/$E$3</f>
        <v>0.54676666666666662</v>
      </c>
      <c r="AE186" s="119">
        <f>(C186*G186)/1000</f>
        <v>242.55500000000001</v>
      </c>
      <c r="AF186" s="118">
        <f>(AE186)/$G$3</f>
        <v>1.7450000000000001</v>
      </c>
      <c r="AG186" s="130">
        <f>(0.8*C186*G186)/60</f>
        <v>3234.0666666666666</v>
      </c>
    </row>
    <row r="187" spans="1:33" x14ac:dyDescent="0.2">
      <c r="A187" s="41" t="s">
        <v>32</v>
      </c>
      <c r="B187" s="36">
        <v>9073</v>
      </c>
      <c r="C187" s="38">
        <v>324</v>
      </c>
      <c r="D187" s="22">
        <v>150</v>
      </c>
      <c r="E187" s="22">
        <v>11</v>
      </c>
      <c r="F187" s="57">
        <f t="shared" si="148"/>
        <v>0.92666666666666664</v>
      </c>
      <c r="G187" s="33">
        <v>603</v>
      </c>
      <c r="H187" s="22">
        <v>34</v>
      </c>
      <c r="I187" s="57">
        <f t="shared" si="149"/>
        <v>0.92666666666666664</v>
      </c>
      <c r="J187" s="33">
        <v>305</v>
      </c>
      <c r="K187" s="22">
        <v>7</v>
      </c>
      <c r="L187" s="57">
        <f t="shared" si="150"/>
        <v>0.9770491803278688</v>
      </c>
      <c r="M187" s="18">
        <v>7.6</v>
      </c>
      <c r="N187" s="18">
        <v>7.4</v>
      </c>
      <c r="O187" s="55">
        <v>2310</v>
      </c>
      <c r="P187" s="55">
        <v>1764</v>
      </c>
      <c r="Q187" s="18">
        <v>73</v>
      </c>
      <c r="R187" s="18">
        <v>8.6999999999999993</v>
      </c>
      <c r="S187" s="59">
        <f t="shared" si="151"/>
        <v>0.88082191780821917</v>
      </c>
      <c r="T187" s="55">
        <v>10</v>
      </c>
      <c r="U187" s="18">
        <v>0.7</v>
      </c>
      <c r="V187" s="59">
        <f t="shared" si="152"/>
        <v>0.93</v>
      </c>
      <c r="W187" s="5">
        <v>7.4</v>
      </c>
      <c r="X187" s="21">
        <v>14.7</v>
      </c>
      <c r="Y187" s="25">
        <v>6803</v>
      </c>
      <c r="Z187" s="5">
        <f t="shared" si="153"/>
        <v>0.74980712002645211</v>
      </c>
      <c r="AA187" s="25">
        <v>82</v>
      </c>
      <c r="AB187" s="116">
        <f t="shared" ref="AB187:AB197" si="154">C187/$C$2</f>
        <v>0.64800000000000002</v>
      </c>
      <c r="AC187" s="117">
        <f t="shared" ref="AC187:AC197" si="155">(C187*D187)/1000</f>
        <v>48.6</v>
      </c>
      <c r="AD187" s="118">
        <f t="shared" ref="AD187:AD199" si="156">(AC187)/$E$3</f>
        <v>0.40500000000000003</v>
      </c>
      <c r="AE187" s="119">
        <f t="shared" ref="AE187:AE197" si="157">(C187*G187)/1000</f>
        <v>195.37200000000001</v>
      </c>
      <c r="AF187" s="118">
        <f t="shared" ref="AF187:AF197" si="158">(AE187)/$G$3</f>
        <v>1.4055539568345325</v>
      </c>
      <c r="AG187" s="130">
        <f t="shared" ref="AG187:AG197" si="159">(0.8*C187*G187)/60</f>
        <v>2604.96</v>
      </c>
    </row>
    <row r="188" spans="1:33" x14ac:dyDescent="0.2">
      <c r="A188" s="41" t="s">
        <v>33</v>
      </c>
      <c r="B188" s="36">
        <v>9986</v>
      </c>
      <c r="C188" s="38">
        <v>322</v>
      </c>
      <c r="D188" s="22">
        <v>239</v>
      </c>
      <c r="E188" s="22">
        <v>19</v>
      </c>
      <c r="F188" s="57">
        <f t="shared" si="148"/>
        <v>0.92050209205020916</v>
      </c>
      <c r="G188" s="33">
        <v>718</v>
      </c>
      <c r="H188" s="22">
        <v>45</v>
      </c>
      <c r="I188" s="57">
        <f t="shared" si="149"/>
        <v>0.92050209205020916</v>
      </c>
      <c r="J188" s="33">
        <v>320</v>
      </c>
      <c r="K188" s="22">
        <v>8</v>
      </c>
      <c r="L188" s="57">
        <f t="shared" si="150"/>
        <v>0.97499999999999998</v>
      </c>
      <c r="M188" s="18">
        <v>7.6</v>
      </c>
      <c r="N188" s="18">
        <v>7.5</v>
      </c>
      <c r="O188" s="55">
        <v>2155</v>
      </c>
      <c r="P188" s="55">
        <v>1546</v>
      </c>
      <c r="Q188" s="18">
        <v>82</v>
      </c>
      <c r="R188" s="18">
        <v>6.2</v>
      </c>
      <c r="S188" s="59">
        <f t="shared" si="151"/>
        <v>0.92439024390243896</v>
      </c>
      <c r="T188" s="55">
        <v>9</v>
      </c>
      <c r="U188" s="18">
        <v>1.5</v>
      </c>
      <c r="V188" s="59">
        <f t="shared" si="152"/>
        <v>0.83333333333333337</v>
      </c>
      <c r="W188" s="5">
        <v>23.7</v>
      </c>
      <c r="X188" s="21">
        <v>14.9</v>
      </c>
      <c r="Y188" s="25">
        <v>7681</v>
      </c>
      <c r="Z188" s="5">
        <f t="shared" si="153"/>
        <v>0.7691768475866213</v>
      </c>
      <c r="AA188" s="25">
        <v>104</v>
      </c>
      <c r="AB188" s="116">
        <f t="shared" si="154"/>
        <v>0.64400000000000002</v>
      </c>
      <c r="AC188" s="117">
        <f t="shared" si="155"/>
        <v>76.957999999999998</v>
      </c>
      <c r="AD188" s="118">
        <f t="shared" si="156"/>
        <v>0.64131666666666665</v>
      </c>
      <c r="AE188" s="119">
        <f t="shared" si="157"/>
        <v>231.196</v>
      </c>
      <c r="AF188" s="118">
        <f t="shared" si="158"/>
        <v>1.6632805755395683</v>
      </c>
      <c r="AG188" s="130">
        <f t="shared" si="159"/>
        <v>3082.6133333333337</v>
      </c>
    </row>
    <row r="189" spans="1:33" x14ac:dyDescent="0.2">
      <c r="A189" s="41" t="s">
        <v>34</v>
      </c>
      <c r="B189" s="36">
        <v>9452</v>
      </c>
      <c r="C189" s="38">
        <v>315</v>
      </c>
      <c r="D189" s="22">
        <v>184</v>
      </c>
      <c r="E189" s="22">
        <v>12</v>
      </c>
      <c r="F189" s="57">
        <f t="shared" si="148"/>
        <v>0.93478260869565222</v>
      </c>
      <c r="G189" s="33">
        <v>638</v>
      </c>
      <c r="H189" s="22">
        <v>42</v>
      </c>
      <c r="I189" s="57">
        <f t="shared" si="149"/>
        <v>0.93478260869565222</v>
      </c>
      <c r="J189" s="33">
        <v>335</v>
      </c>
      <c r="K189" s="22">
        <v>6</v>
      </c>
      <c r="L189" s="57">
        <f t="shared" si="150"/>
        <v>0.98208955223880601</v>
      </c>
      <c r="M189" s="18">
        <v>7.6</v>
      </c>
      <c r="N189" s="18">
        <v>7.8</v>
      </c>
      <c r="O189" s="55">
        <v>1343</v>
      </c>
      <c r="P189" s="55">
        <v>1583</v>
      </c>
      <c r="Q189" s="55">
        <v>70</v>
      </c>
      <c r="R189" s="18">
        <v>4.3</v>
      </c>
      <c r="S189" s="59">
        <f t="shared" si="151"/>
        <v>0.93857142857142861</v>
      </c>
      <c r="T189" s="55">
        <v>10</v>
      </c>
      <c r="U189" s="18">
        <v>0.9</v>
      </c>
      <c r="V189" s="59">
        <f t="shared" si="152"/>
        <v>0.90999999999999992</v>
      </c>
      <c r="W189" s="5">
        <v>9.8800000000000008</v>
      </c>
      <c r="X189" s="21">
        <v>15</v>
      </c>
      <c r="Y189" s="25">
        <v>7727</v>
      </c>
      <c r="Z189" s="5">
        <f t="shared" si="153"/>
        <v>0.81749894202285234</v>
      </c>
      <c r="AA189" s="25">
        <v>95</v>
      </c>
      <c r="AB189" s="116">
        <f t="shared" si="154"/>
        <v>0.63</v>
      </c>
      <c r="AC189" s="117">
        <f t="shared" si="155"/>
        <v>57.96</v>
      </c>
      <c r="AD189" s="118">
        <f t="shared" si="156"/>
        <v>0.48299999999999998</v>
      </c>
      <c r="AE189" s="119">
        <f t="shared" si="157"/>
        <v>200.97</v>
      </c>
      <c r="AF189" s="118">
        <f t="shared" si="158"/>
        <v>1.4458273381294964</v>
      </c>
      <c r="AG189" s="130">
        <f t="shared" si="159"/>
        <v>2679.6</v>
      </c>
    </row>
    <row r="190" spans="1:33" x14ac:dyDescent="0.2">
      <c r="A190" s="41" t="s">
        <v>35</v>
      </c>
      <c r="B190" s="36">
        <v>9946</v>
      </c>
      <c r="C190" s="38">
        <v>321</v>
      </c>
      <c r="D190" s="22">
        <v>242</v>
      </c>
      <c r="E190" s="22">
        <v>6</v>
      </c>
      <c r="F190" s="57">
        <f t="shared" si="148"/>
        <v>0.97520661157024791</v>
      </c>
      <c r="G190" s="33">
        <v>664</v>
      </c>
      <c r="H190" s="22">
        <v>31</v>
      </c>
      <c r="I190" s="57">
        <f t="shared" si="149"/>
        <v>0.97520661157024791</v>
      </c>
      <c r="J190" s="33">
        <v>379</v>
      </c>
      <c r="K190" s="22">
        <v>6</v>
      </c>
      <c r="L190" s="57">
        <f t="shared" si="150"/>
        <v>0.9841688654353562</v>
      </c>
      <c r="M190" s="18">
        <v>7.4</v>
      </c>
      <c r="N190" s="18">
        <v>7.4</v>
      </c>
      <c r="O190" s="55">
        <v>1775</v>
      </c>
      <c r="P190" s="55">
        <v>1534</v>
      </c>
      <c r="Q190" s="55">
        <v>77</v>
      </c>
      <c r="R190" s="18">
        <v>5.4</v>
      </c>
      <c r="S190" s="59">
        <f t="shared" si="151"/>
        <v>0.92987012987012985</v>
      </c>
      <c r="T190" s="55">
        <v>13</v>
      </c>
      <c r="U190" s="18">
        <v>0.7</v>
      </c>
      <c r="V190" s="59">
        <f t="shared" si="152"/>
        <v>0.94615384615384623</v>
      </c>
      <c r="W190" s="5">
        <v>11.92</v>
      </c>
      <c r="X190" s="21">
        <v>15.3</v>
      </c>
      <c r="Y190" s="25">
        <v>7695</v>
      </c>
      <c r="Z190" s="5">
        <f t="shared" si="153"/>
        <v>0.77367786044641063</v>
      </c>
      <c r="AA190" s="25">
        <v>107</v>
      </c>
      <c r="AB190" s="116">
        <f t="shared" si="154"/>
        <v>0.64200000000000002</v>
      </c>
      <c r="AC190" s="117">
        <f t="shared" si="155"/>
        <v>77.682000000000002</v>
      </c>
      <c r="AD190" s="118">
        <f t="shared" si="156"/>
        <v>0.64734999999999998</v>
      </c>
      <c r="AE190" s="119">
        <f t="shared" si="157"/>
        <v>213.14400000000001</v>
      </c>
      <c r="AF190" s="118">
        <f t="shared" si="158"/>
        <v>1.5334100719424462</v>
      </c>
      <c r="AG190" s="130">
        <f t="shared" si="159"/>
        <v>2841.92</v>
      </c>
    </row>
    <row r="191" spans="1:33" x14ac:dyDescent="0.2">
      <c r="A191" s="41" t="s">
        <v>36</v>
      </c>
      <c r="B191" s="36">
        <v>14758</v>
      </c>
      <c r="C191" s="38">
        <v>492</v>
      </c>
      <c r="D191" s="22">
        <v>170</v>
      </c>
      <c r="E191" s="22">
        <v>7</v>
      </c>
      <c r="F191" s="57">
        <f t="shared" si="148"/>
        <v>0.95882352941176474</v>
      </c>
      <c r="G191" s="33">
        <v>434</v>
      </c>
      <c r="H191" s="22">
        <v>25</v>
      </c>
      <c r="I191" s="57">
        <f t="shared" si="149"/>
        <v>0.95882352941176474</v>
      </c>
      <c r="J191" s="33">
        <v>173</v>
      </c>
      <c r="K191" s="22">
        <v>6</v>
      </c>
      <c r="L191" s="57">
        <f t="shared" si="150"/>
        <v>0.96531791907514453</v>
      </c>
      <c r="M191" s="18">
        <v>7.5</v>
      </c>
      <c r="N191" s="18">
        <v>7.4</v>
      </c>
      <c r="O191" s="55">
        <v>2043</v>
      </c>
      <c r="P191" s="55">
        <v>1723</v>
      </c>
      <c r="Q191" s="55">
        <v>53</v>
      </c>
      <c r="R191" s="18">
        <v>4.0999999999999996</v>
      </c>
      <c r="S191" s="59">
        <f t="shared" si="151"/>
        <v>0.92264150943396228</v>
      </c>
      <c r="T191" s="55">
        <v>6</v>
      </c>
      <c r="U191" s="18">
        <v>1.6</v>
      </c>
      <c r="V191" s="59">
        <f t="shared" si="152"/>
        <v>0.73333333333333339</v>
      </c>
      <c r="W191" s="5">
        <v>25.18</v>
      </c>
      <c r="X191" s="21">
        <v>15.3</v>
      </c>
      <c r="Y191" s="25">
        <v>7672</v>
      </c>
      <c r="Z191" s="5">
        <f t="shared" si="153"/>
        <v>0.51985363870443146</v>
      </c>
      <c r="AA191" s="25">
        <v>205</v>
      </c>
      <c r="AB191" s="116">
        <f t="shared" si="154"/>
        <v>0.98399999999999999</v>
      </c>
      <c r="AC191" s="117">
        <f t="shared" si="155"/>
        <v>83.64</v>
      </c>
      <c r="AD191" s="118">
        <f t="shared" si="156"/>
        <v>0.69699999999999995</v>
      </c>
      <c r="AE191" s="119">
        <f t="shared" si="157"/>
        <v>213.52799999999999</v>
      </c>
      <c r="AF191" s="118">
        <f t="shared" si="158"/>
        <v>1.5361726618705036</v>
      </c>
      <c r="AG191" s="130">
        <f t="shared" si="159"/>
        <v>2847.0400000000004</v>
      </c>
    </row>
    <row r="192" spans="1:33" x14ac:dyDescent="0.2">
      <c r="A192" s="41" t="s">
        <v>37</v>
      </c>
      <c r="B192" s="36">
        <v>14854</v>
      </c>
      <c r="C192" s="38">
        <v>479</v>
      </c>
      <c r="D192" s="22">
        <v>252</v>
      </c>
      <c r="E192" s="22">
        <v>5</v>
      </c>
      <c r="F192" s="57">
        <f t="shared" si="148"/>
        <v>0.98015873015873012</v>
      </c>
      <c r="G192" s="33">
        <v>518</v>
      </c>
      <c r="H192" s="22">
        <v>25</v>
      </c>
      <c r="I192" s="57">
        <f t="shared" si="149"/>
        <v>0.98015873015873012</v>
      </c>
      <c r="J192" s="33">
        <v>258</v>
      </c>
      <c r="K192" s="22">
        <v>5</v>
      </c>
      <c r="L192" s="57">
        <f t="shared" si="150"/>
        <v>0.98062015503875966</v>
      </c>
      <c r="M192" s="18">
        <v>7.4</v>
      </c>
      <c r="N192" s="18">
        <v>7.7</v>
      </c>
      <c r="O192" s="55">
        <v>2175</v>
      </c>
      <c r="P192" s="55">
        <v>1552</v>
      </c>
      <c r="Q192" s="18">
        <v>56</v>
      </c>
      <c r="R192" s="18">
        <v>5.8</v>
      </c>
      <c r="S192" s="59">
        <f t="shared" si="151"/>
        <v>0.89642857142857146</v>
      </c>
      <c r="T192" s="55">
        <v>9</v>
      </c>
      <c r="U192" s="18">
        <v>2</v>
      </c>
      <c r="V192" s="59">
        <f t="shared" si="152"/>
        <v>0.77777777777777779</v>
      </c>
      <c r="W192" s="5">
        <v>9.2799999999999994</v>
      </c>
      <c r="X192" s="21">
        <v>15.6</v>
      </c>
      <c r="Y192" s="25">
        <v>7809</v>
      </c>
      <c r="Z192" s="5">
        <f t="shared" si="153"/>
        <v>0.52571697859162514</v>
      </c>
      <c r="AA192" s="25">
        <v>197</v>
      </c>
      <c r="AB192" s="116">
        <f t="shared" si="154"/>
        <v>0.95799999999999996</v>
      </c>
      <c r="AC192" s="117">
        <f t="shared" si="155"/>
        <v>120.708</v>
      </c>
      <c r="AD192" s="118">
        <f t="shared" si="156"/>
        <v>1.0059</v>
      </c>
      <c r="AE192" s="119">
        <f t="shared" si="157"/>
        <v>248.12200000000001</v>
      </c>
      <c r="AF192" s="118">
        <f t="shared" si="158"/>
        <v>1.7850503597122303</v>
      </c>
      <c r="AG192" s="130">
        <f t="shared" si="159"/>
        <v>3308.293333333334</v>
      </c>
    </row>
    <row r="193" spans="1:33" x14ac:dyDescent="0.2">
      <c r="A193" s="41" t="s">
        <v>40</v>
      </c>
      <c r="B193" s="36">
        <v>14237</v>
      </c>
      <c r="C193" s="38">
        <v>459</v>
      </c>
      <c r="D193" s="22">
        <v>232</v>
      </c>
      <c r="E193" s="22">
        <v>7</v>
      </c>
      <c r="F193" s="57">
        <f t="shared" si="148"/>
        <v>0.96982758620689657</v>
      </c>
      <c r="G193" s="33">
        <v>555</v>
      </c>
      <c r="H193" s="22">
        <v>30</v>
      </c>
      <c r="I193" s="57">
        <f t="shared" si="149"/>
        <v>0.96982758620689657</v>
      </c>
      <c r="J193" s="33">
        <v>256</v>
      </c>
      <c r="K193" s="22">
        <v>7</v>
      </c>
      <c r="L193" s="57">
        <f t="shared" si="150"/>
        <v>0.97265625</v>
      </c>
      <c r="M193" s="18">
        <v>7.5</v>
      </c>
      <c r="N193" s="18">
        <v>7.6</v>
      </c>
      <c r="O193" s="55">
        <v>2096</v>
      </c>
      <c r="P193" s="55">
        <v>1820</v>
      </c>
      <c r="Q193" s="18">
        <v>51</v>
      </c>
      <c r="R193" s="18">
        <v>18.3</v>
      </c>
      <c r="S193" s="59">
        <f t="shared" si="151"/>
        <v>0.64117647058823535</v>
      </c>
      <c r="T193" s="55">
        <v>9</v>
      </c>
      <c r="U193" s="18">
        <v>1.2</v>
      </c>
      <c r="V193" s="59">
        <f t="shared" si="152"/>
        <v>0.8666666666666667</v>
      </c>
      <c r="W193" s="5">
        <v>9.2799999999999994</v>
      </c>
      <c r="X193" s="21">
        <v>15.9</v>
      </c>
      <c r="Y193" s="25">
        <v>7700</v>
      </c>
      <c r="Z193" s="5">
        <f t="shared" si="153"/>
        <v>0.54084427899136056</v>
      </c>
      <c r="AA193" s="25">
        <v>189</v>
      </c>
      <c r="AB193" s="116">
        <f t="shared" si="154"/>
        <v>0.91800000000000004</v>
      </c>
      <c r="AC193" s="117">
        <f t="shared" si="155"/>
        <v>106.488</v>
      </c>
      <c r="AD193" s="118">
        <f t="shared" si="156"/>
        <v>0.88739999999999997</v>
      </c>
      <c r="AE193" s="119">
        <f t="shared" si="157"/>
        <v>254.745</v>
      </c>
      <c r="AF193" s="118">
        <f t="shared" si="158"/>
        <v>1.8326978417266186</v>
      </c>
      <c r="AG193" s="130">
        <f t="shared" si="159"/>
        <v>3396.6000000000004</v>
      </c>
    </row>
    <row r="194" spans="1:33" x14ac:dyDescent="0.2">
      <c r="A194" s="41" t="s">
        <v>43</v>
      </c>
      <c r="B194" s="36">
        <v>10085</v>
      </c>
      <c r="C194" s="38">
        <v>336</v>
      </c>
      <c r="D194" s="22">
        <v>147</v>
      </c>
      <c r="E194" s="22">
        <v>6</v>
      </c>
      <c r="F194" s="57">
        <f t="shared" si="148"/>
        <v>0.95918367346938771</v>
      </c>
      <c r="G194" s="33">
        <v>460</v>
      </c>
      <c r="H194" s="22">
        <v>26</v>
      </c>
      <c r="I194" s="57">
        <f t="shared" si="149"/>
        <v>0.95918367346938771</v>
      </c>
      <c r="J194" s="33">
        <v>243</v>
      </c>
      <c r="K194" s="22">
        <v>5</v>
      </c>
      <c r="L194" s="57">
        <f t="shared" si="150"/>
        <v>0.97942386831275718</v>
      </c>
      <c r="M194" s="18">
        <v>7.7</v>
      </c>
      <c r="N194" s="18">
        <v>7.7</v>
      </c>
      <c r="O194" s="55">
        <v>2188</v>
      </c>
      <c r="P194" s="55">
        <v>1798</v>
      </c>
      <c r="Q194" s="18">
        <v>62</v>
      </c>
      <c r="R194" s="18">
        <v>7.4</v>
      </c>
      <c r="S194" s="59">
        <f t="shared" si="151"/>
        <v>0.88064516129032255</v>
      </c>
      <c r="T194" s="55">
        <v>6</v>
      </c>
      <c r="U194" s="18">
        <v>0.7</v>
      </c>
      <c r="V194" s="59">
        <f t="shared" si="152"/>
        <v>0.8833333333333333</v>
      </c>
      <c r="W194" s="5">
        <v>13.16</v>
      </c>
      <c r="X194" s="21">
        <v>16</v>
      </c>
      <c r="Y194" s="25">
        <v>6866</v>
      </c>
      <c r="Z194" s="5">
        <f t="shared" si="153"/>
        <v>0.68081308874566182</v>
      </c>
      <c r="AA194" s="25">
        <v>146</v>
      </c>
      <c r="AB194" s="116">
        <f t="shared" si="154"/>
        <v>0.67200000000000004</v>
      </c>
      <c r="AC194" s="117">
        <f t="shared" si="155"/>
        <v>49.392000000000003</v>
      </c>
      <c r="AD194" s="118">
        <f t="shared" si="156"/>
        <v>0.41160000000000002</v>
      </c>
      <c r="AE194" s="119">
        <f t="shared" si="157"/>
        <v>154.56</v>
      </c>
      <c r="AF194" s="118">
        <f t="shared" si="158"/>
        <v>1.1119424460431655</v>
      </c>
      <c r="AG194" s="130">
        <f t="shared" si="159"/>
        <v>2060.8000000000002</v>
      </c>
    </row>
    <row r="195" spans="1:33" x14ac:dyDescent="0.2">
      <c r="A195" s="41" t="s">
        <v>46</v>
      </c>
      <c r="B195" s="36">
        <v>10221</v>
      </c>
      <c r="C195" s="38">
        <v>329</v>
      </c>
      <c r="D195" s="22">
        <v>147</v>
      </c>
      <c r="E195" s="22">
        <v>4</v>
      </c>
      <c r="F195" s="57">
        <f t="shared" si="148"/>
        <v>0.97278911564625847</v>
      </c>
      <c r="G195" s="33">
        <v>445</v>
      </c>
      <c r="H195" s="22">
        <v>26</v>
      </c>
      <c r="I195" s="57">
        <f t="shared" si="149"/>
        <v>0.97278911564625847</v>
      </c>
      <c r="J195" s="33">
        <v>202</v>
      </c>
      <c r="K195" s="22">
        <v>6</v>
      </c>
      <c r="L195" s="57">
        <f t="shared" si="150"/>
        <v>0.97029702970297027</v>
      </c>
      <c r="M195" s="18">
        <v>7.8</v>
      </c>
      <c r="N195" s="18">
        <v>7.8</v>
      </c>
      <c r="O195" s="55">
        <v>2258</v>
      </c>
      <c r="P195" s="55">
        <v>1879</v>
      </c>
      <c r="Q195" s="18">
        <v>67</v>
      </c>
      <c r="R195" s="18">
        <v>5.2</v>
      </c>
      <c r="S195" s="59">
        <f t="shared" si="151"/>
        <v>0.92238805970149251</v>
      </c>
      <c r="T195" s="55">
        <v>7</v>
      </c>
      <c r="U195" s="18">
        <v>1</v>
      </c>
      <c r="V195" s="59">
        <f t="shared" si="152"/>
        <v>0.8571428571428571</v>
      </c>
      <c r="W195" s="5">
        <v>0</v>
      </c>
      <c r="X195" s="21">
        <v>0</v>
      </c>
      <c r="Y195" s="25">
        <v>6788</v>
      </c>
      <c r="Z195" s="5">
        <f t="shared" si="153"/>
        <v>0.66412288425790045</v>
      </c>
      <c r="AA195" s="25">
        <v>138</v>
      </c>
      <c r="AB195" s="116">
        <f t="shared" si="154"/>
        <v>0.65800000000000003</v>
      </c>
      <c r="AC195" s="117">
        <f t="shared" si="155"/>
        <v>48.363</v>
      </c>
      <c r="AD195" s="118">
        <f t="shared" si="156"/>
        <v>0.40302500000000002</v>
      </c>
      <c r="AE195" s="119">
        <f t="shared" si="157"/>
        <v>146.405</v>
      </c>
      <c r="AF195" s="118">
        <f t="shared" si="158"/>
        <v>1.053273381294964</v>
      </c>
      <c r="AG195" s="130">
        <f t="shared" si="159"/>
        <v>1952.0666666666666</v>
      </c>
    </row>
    <row r="196" spans="1:33" x14ac:dyDescent="0.2">
      <c r="A196" s="41" t="s">
        <v>49</v>
      </c>
      <c r="B196" s="36">
        <v>9702</v>
      </c>
      <c r="C196" s="38">
        <v>323</v>
      </c>
      <c r="D196" s="22">
        <v>186</v>
      </c>
      <c r="E196" s="22">
        <v>9</v>
      </c>
      <c r="F196" s="57">
        <f t="shared" si="148"/>
        <v>0.95161290322580649</v>
      </c>
      <c r="G196" s="33">
        <v>649</v>
      </c>
      <c r="H196" s="22">
        <v>31</v>
      </c>
      <c r="I196" s="57">
        <f>+(D196-E196)/D196</f>
        <v>0.95161290322580649</v>
      </c>
      <c r="J196" s="33">
        <v>363</v>
      </c>
      <c r="K196" s="22">
        <v>6</v>
      </c>
      <c r="L196" s="57">
        <f>+(J196-K196)/J196</f>
        <v>0.98347107438016534</v>
      </c>
      <c r="M196" s="18">
        <v>7.8</v>
      </c>
      <c r="N196" s="18">
        <v>7.6</v>
      </c>
      <c r="O196" s="55">
        <v>2245</v>
      </c>
      <c r="P196" s="55">
        <v>1758</v>
      </c>
      <c r="Q196" s="18">
        <v>78</v>
      </c>
      <c r="R196" s="18">
        <v>4</v>
      </c>
      <c r="S196" s="59">
        <f t="shared" si="151"/>
        <v>0.94871794871794868</v>
      </c>
      <c r="T196" s="55">
        <v>11</v>
      </c>
      <c r="U196" s="18">
        <v>0.5</v>
      </c>
      <c r="V196" s="59">
        <f t="shared" si="152"/>
        <v>0.95454545454545459</v>
      </c>
      <c r="W196" s="5">
        <v>28.76</v>
      </c>
      <c r="X196" s="21">
        <v>15.7</v>
      </c>
      <c r="Y196" s="25">
        <v>6958</v>
      </c>
      <c r="Z196" s="5">
        <f t="shared" si="153"/>
        <v>0.71717171717171713</v>
      </c>
      <c r="AA196" s="25">
        <v>105</v>
      </c>
      <c r="AB196" s="116">
        <f t="shared" si="154"/>
        <v>0.64600000000000002</v>
      </c>
      <c r="AC196" s="117">
        <f t="shared" si="155"/>
        <v>60.078000000000003</v>
      </c>
      <c r="AD196" s="118">
        <f t="shared" si="156"/>
        <v>0.50065000000000004</v>
      </c>
      <c r="AE196" s="119">
        <f t="shared" si="157"/>
        <v>209.62700000000001</v>
      </c>
      <c r="AF196" s="118">
        <f t="shared" si="158"/>
        <v>1.5081079136690647</v>
      </c>
      <c r="AG196" s="130">
        <f t="shared" si="159"/>
        <v>2795.0266666666671</v>
      </c>
    </row>
    <row r="197" spans="1:33" ht="13.5" thickBot="1" x14ac:dyDescent="0.25">
      <c r="A197" s="41" t="s">
        <v>51</v>
      </c>
      <c r="B197" s="37">
        <v>9288</v>
      </c>
      <c r="C197" s="39">
        <v>300</v>
      </c>
      <c r="D197" s="30">
        <v>192</v>
      </c>
      <c r="E197" s="30">
        <v>10</v>
      </c>
      <c r="F197" s="57">
        <f t="shared" si="148"/>
        <v>0.94791666666666663</v>
      </c>
      <c r="G197" s="34">
        <v>623</v>
      </c>
      <c r="H197" s="30">
        <v>35</v>
      </c>
      <c r="I197" s="57">
        <f>+(D197-E197)/D197</f>
        <v>0.94791666666666663</v>
      </c>
      <c r="J197" s="34">
        <v>325</v>
      </c>
      <c r="K197" s="30">
        <v>7</v>
      </c>
      <c r="L197" s="57">
        <f>+(J197-K197)/J197</f>
        <v>0.97846153846153849</v>
      </c>
      <c r="M197" s="18">
        <v>7.93</v>
      </c>
      <c r="N197" s="18">
        <v>7.83</v>
      </c>
      <c r="O197" s="55">
        <v>2459</v>
      </c>
      <c r="P197" s="55">
        <v>2045</v>
      </c>
      <c r="Q197" s="18">
        <v>73.099999999999994</v>
      </c>
      <c r="R197" s="18">
        <v>5.64</v>
      </c>
      <c r="S197" s="59">
        <f t="shared" si="151"/>
        <v>0.92284541723666214</v>
      </c>
      <c r="T197" s="55">
        <v>7.4</v>
      </c>
      <c r="U197" s="18">
        <v>0.32</v>
      </c>
      <c r="V197" s="59">
        <f t="shared" si="152"/>
        <v>0.95675675675675675</v>
      </c>
      <c r="W197" s="53">
        <v>11.42</v>
      </c>
      <c r="X197" s="56">
        <v>15.6</v>
      </c>
      <c r="Y197" s="26">
        <v>8120</v>
      </c>
      <c r="Z197" s="5">
        <f t="shared" si="153"/>
        <v>0.87424633936261842</v>
      </c>
      <c r="AA197" s="26">
        <v>99</v>
      </c>
      <c r="AB197" s="116">
        <f t="shared" si="154"/>
        <v>0.6</v>
      </c>
      <c r="AC197" s="117">
        <f t="shared" si="155"/>
        <v>57.6</v>
      </c>
      <c r="AD197" s="118">
        <f t="shared" si="156"/>
        <v>0.48000000000000004</v>
      </c>
      <c r="AE197" s="119">
        <f t="shared" si="157"/>
        <v>186.9</v>
      </c>
      <c r="AF197" s="118">
        <f t="shared" si="158"/>
        <v>1.3446043165467627</v>
      </c>
      <c r="AG197" s="130">
        <f t="shared" si="159"/>
        <v>2492</v>
      </c>
    </row>
    <row r="198" spans="1:33" ht="13.5" thickTop="1" x14ac:dyDescent="0.2">
      <c r="A198" s="48" t="s">
        <v>109</v>
      </c>
      <c r="B198" s="49">
        <f>SUM(B186:B197)</f>
        <v>132428</v>
      </c>
      <c r="C198" s="49"/>
      <c r="D198" s="49"/>
      <c r="E198" s="49"/>
      <c r="F198" s="50"/>
      <c r="G198" s="49"/>
      <c r="H198" s="49"/>
      <c r="I198" s="50"/>
      <c r="J198" s="49"/>
      <c r="K198" s="49"/>
      <c r="L198" s="50"/>
      <c r="M198" s="52"/>
      <c r="N198" s="52"/>
      <c r="O198" s="50"/>
      <c r="P198" s="50"/>
      <c r="Q198" s="52"/>
      <c r="R198" s="52"/>
      <c r="S198" s="50"/>
      <c r="T198" s="52"/>
      <c r="U198" s="52"/>
      <c r="V198" s="50"/>
      <c r="W198" s="60">
        <f>SUM(W186:W197)</f>
        <v>170.83999999999997</v>
      </c>
      <c r="X198" s="50"/>
      <c r="Y198" s="49">
        <f>SUM(Y186:Y197)</f>
        <v>88778</v>
      </c>
      <c r="Z198" s="51"/>
      <c r="AA198" s="49">
        <f>SUM(AA186:AA197)</f>
        <v>1589</v>
      </c>
      <c r="AB198" s="120"/>
      <c r="AC198" s="121"/>
      <c r="AD198" s="122"/>
      <c r="AE198" s="123"/>
      <c r="AF198" s="122"/>
      <c r="AG198" s="138"/>
    </row>
    <row r="199" spans="1:33" ht="13.5" thickBot="1" x14ac:dyDescent="0.25">
      <c r="A199" s="47" t="s">
        <v>110</v>
      </c>
      <c r="B199" s="6">
        <f>SUM(AVERAGE(B186:B197))</f>
        <v>11035.666666666666</v>
      </c>
      <c r="C199" s="6">
        <f t="shared" ref="C199:V199" si="160">SUM(AVERAGE(C186:C197))</f>
        <v>362.41666666666669</v>
      </c>
      <c r="D199" s="6">
        <f t="shared" si="160"/>
        <v>194.08333333333334</v>
      </c>
      <c r="E199" s="6">
        <f>SUM(AVERAGE(E186:E197))</f>
        <v>8.8333333333333339</v>
      </c>
      <c r="F199" s="58">
        <f>SUM(AVERAGE(F186:F197))</f>
        <v>0.9536898912005487</v>
      </c>
      <c r="G199" s="6">
        <f t="shared" si="160"/>
        <v>583.5</v>
      </c>
      <c r="H199" s="6">
        <f>SUM(AVERAGE(H186:H197))</f>
        <v>31.583333333333332</v>
      </c>
      <c r="I199" s="58">
        <f t="shared" ref="I199" si="161">SUM(AVERAGE(I186:I197))</f>
        <v>0.9536898912005487</v>
      </c>
      <c r="J199" s="6">
        <f>SUM(AVERAGE(J186:J197))</f>
        <v>295.75</v>
      </c>
      <c r="K199" s="6">
        <f t="shared" si="160"/>
        <v>6.333333333333333</v>
      </c>
      <c r="L199" s="58">
        <f t="shared" si="160"/>
        <v>0.97755055958538739</v>
      </c>
      <c r="M199" s="19">
        <f t="shared" si="160"/>
        <v>7.6191666666666649</v>
      </c>
      <c r="N199" s="19">
        <f t="shared" si="160"/>
        <v>7.6108333333333329</v>
      </c>
      <c r="O199" s="6">
        <f t="shared" si="160"/>
        <v>1920.7594166666665</v>
      </c>
      <c r="P199" s="6">
        <f t="shared" si="160"/>
        <v>1583.6408333333336</v>
      </c>
      <c r="Q199" s="19">
        <f t="shared" si="160"/>
        <v>68.924999999999997</v>
      </c>
      <c r="R199" s="19">
        <f t="shared" si="160"/>
        <v>7.32</v>
      </c>
      <c r="S199" s="58">
        <f t="shared" si="160"/>
        <v>0.88815905193794131</v>
      </c>
      <c r="T199" s="19">
        <f t="shared" si="160"/>
        <v>8.7833333333333332</v>
      </c>
      <c r="U199" s="19">
        <f t="shared" si="160"/>
        <v>0.97666666666666657</v>
      </c>
      <c r="V199" s="58">
        <f t="shared" si="160"/>
        <v>0.88117027992027996</v>
      </c>
      <c r="W199" s="19">
        <f>SUM(AVERAGE(W186:W197))</f>
        <v>14.236666666666665</v>
      </c>
      <c r="X199" s="6">
        <f>SUM(AVERAGE(X186:X197))</f>
        <v>14.016666666666664</v>
      </c>
      <c r="Y199" s="6">
        <f>SUM(AVERAGE(Y186:Y197))</f>
        <v>7398.166666666667</v>
      </c>
      <c r="Z199" s="40">
        <f>SUM(AVERAGE(Z186:Z197))</f>
        <v>0.68964450464850235</v>
      </c>
      <c r="AA199" s="6">
        <f>SUM(AVERAGE(AA186:AA197))</f>
        <v>132.41666666666666</v>
      </c>
      <c r="AB199" s="116">
        <f t="shared" ref="AB199" si="162">C199/$C$2</f>
        <v>0.72483333333333333</v>
      </c>
      <c r="AC199" s="117">
        <f t="shared" ref="AC199" si="163">(C199*D199)/1000</f>
        <v>70.339034722222237</v>
      </c>
      <c r="AD199" s="118">
        <f t="shared" si="156"/>
        <v>0.58615862268518526</v>
      </c>
      <c r="AE199" s="119">
        <f t="shared" ref="AE199" si="164">(C199*G199)/1000</f>
        <v>211.470125</v>
      </c>
      <c r="AF199" s="124">
        <f t="shared" ref="AF199" si="165">(AE199)/$G$3</f>
        <v>1.5213678057553957</v>
      </c>
      <c r="AG199" s="142">
        <f>AVERAGE(AG186:AG197)</f>
        <v>2774.5822222222228</v>
      </c>
    </row>
    <row r="200" spans="1:33" ht="13.5" thickTop="1" x14ac:dyDescent="0.2"/>
    <row r="201" spans="1:33" ht="13.5" thickBot="1" x14ac:dyDescent="0.25"/>
    <row r="202" spans="1:33" ht="13.5" thickTop="1" x14ac:dyDescent="0.2">
      <c r="A202" s="11" t="s">
        <v>5</v>
      </c>
      <c r="B202" s="12" t="s">
        <v>6</v>
      </c>
      <c r="C202" s="12" t="s">
        <v>6</v>
      </c>
      <c r="D202" s="12" t="s">
        <v>7</v>
      </c>
      <c r="E202" s="12" t="s">
        <v>8</v>
      </c>
      <c r="F202" s="12" t="s">
        <v>2</v>
      </c>
      <c r="G202" s="12" t="s">
        <v>9</v>
      </c>
      <c r="H202" s="12" t="s">
        <v>10</v>
      </c>
      <c r="I202" s="12" t="s">
        <v>11</v>
      </c>
      <c r="J202" s="12" t="s">
        <v>12</v>
      </c>
      <c r="K202" s="12" t="s">
        <v>13</v>
      </c>
      <c r="L202" s="12" t="s">
        <v>3</v>
      </c>
      <c r="M202" s="12" t="s">
        <v>21</v>
      </c>
      <c r="N202" s="12" t="s">
        <v>14</v>
      </c>
      <c r="O202" s="12" t="s">
        <v>15</v>
      </c>
      <c r="P202" s="12" t="s">
        <v>16</v>
      </c>
      <c r="Q202" s="12" t="s">
        <v>68</v>
      </c>
      <c r="R202" s="12" t="s">
        <v>69</v>
      </c>
      <c r="S202" s="12" t="s">
        <v>70</v>
      </c>
      <c r="T202" s="12" t="s">
        <v>71</v>
      </c>
      <c r="U202" s="12" t="s">
        <v>72</v>
      </c>
      <c r="V202" s="12" t="s">
        <v>73</v>
      </c>
      <c r="W202" s="12" t="s">
        <v>17</v>
      </c>
      <c r="X202" s="13" t="s">
        <v>18</v>
      </c>
      <c r="Y202" s="13" t="s">
        <v>107</v>
      </c>
      <c r="Z202" s="13" t="s">
        <v>20</v>
      </c>
      <c r="AA202" s="13" t="s">
        <v>74</v>
      </c>
      <c r="AB202" s="109" t="s">
        <v>55</v>
      </c>
      <c r="AC202" s="110" t="s">
        <v>56</v>
      </c>
      <c r="AD202" s="111" t="s">
        <v>57</v>
      </c>
      <c r="AE202" s="112" t="s">
        <v>55</v>
      </c>
      <c r="AF202" s="111" t="s">
        <v>55</v>
      </c>
      <c r="AG202" s="109" t="s">
        <v>147</v>
      </c>
    </row>
    <row r="203" spans="1:33" ht="13.5" thickBot="1" x14ac:dyDescent="0.25">
      <c r="A203" s="14" t="s">
        <v>111</v>
      </c>
      <c r="B203" s="15" t="s">
        <v>23</v>
      </c>
      <c r="C203" s="16" t="s">
        <v>24</v>
      </c>
      <c r="D203" s="15" t="s">
        <v>25</v>
      </c>
      <c r="E203" s="15" t="s">
        <v>25</v>
      </c>
      <c r="F203" s="94" t="s">
        <v>26</v>
      </c>
      <c r="G203" s="95" t="s">
        <v>25</v>
      </c>
      <c r="H203" s="95" t="s">
        <v>25</v>
      </c>
      <c r="I203" s="94" t="s">
        <v>26</v>
      </c>
      <c r="J203" s="95" t="s">
        <v>25</v>
      </c>
      <c r="K203" s="95" t="s">
        <v>25</v>
      </c>
      <c r="L203" s="17" t="s">
        <v>26</v>
      </c>
      <c r="M203" s="15"/>
      <c r="N203" s="15"/>
      <c r="O203" s="15"/>
      <c r="P203" s="15"/>
      <c r="Q203" s="15"/>
      <c r="R203" s="15"/>
      <c r="S203" s="17" t="s">
        <v>26</v>
      </c>
      <c r="T203" s="15"/>
      <c r="U203" s="15"/>
      <c r="V203" s="17" t="s">
        <v>26</v>
      </c>
      <c r="W203" s="15" t="s">
        <v>27</v>
      </c>
      <c r="X203" s="17" t="s">
        <v>28</v>
      </c>
      <c r="Y203" s="17" t="s">
        <v>29</v>
      </c>
      <c r="Z203" s="16" t="s">
        <v>30</v>
      </c>
      <c r="AA203" s="17" t="s">
        <v>29</v>
      </c>
      <c r="AB203" s="113" t="s">
        <v>6</v>
      </c>
      <c r="AC203" s="114" t="s">
        <v>59</v>
      </c>
      <c r="AD203" s="85" t="s">
        <v>60</v>
      </c>
      <c r="AE203" s="115" t="s">
        <v>61</v>
      </c>
      <c r="AF203" s="85" t="s">
        <v>62</v>
      </c>
      <c r="AG203" s="127" t="s">
        <v>148</v>
      </c>
    </row>
    <row r="204" spans="1:33" ht="13.5" thickTop="1" x14ac:dyDescent="0.2">
      <c r="A204" s="41" t="s">
        <v>31</v>
      </c>
      <c r="B204" s="35">
        <v>8949</v>
      </c>
      <c r="C204" s="35">
        <v>289</v>
      </c>
      <c r="D204" s="27">
        <v>237</v>
      </c>
      <c r="E204" s="46">
        <v>4</v>
      </c>
      <c r="F204" s="87">
        <f t="shared" ref="F204:F215" si="166">+(D204-E204)/D204</f>
        <v>0.9831223628691983</v>
      </c>
      <c r="G204" s="88">
        <v>732</v>
      </c>
      <c r="H204" s="88">
        <v>34</v>
      </c>
      <c r="I204" s="87">
        <f t="shared" ref="I204:I213" si="167">+(D204-E204)/D204</f>
        <v>0.9831223628691983</v>
      </c>
      <c r="J204" s="88">
        <v>362</v>
      </c>
      <c r="K204" s="88">
        <v>5</v>
      </c>
      <c r="L204" s="57">
        <f t="shared" ref="L204:L213" si="168">+(J204-K204)/J204</f>
        <v>0.98618784530386738</v>
      </c>
      <c r="M204" s="18">
        <v>7.8</v>
      </c>
      <c r="N204" s="18">
        <v>7.8</v>
      </c>
      <c r="O204" s="55">
        <v>2584</v>
      </c>
      <c r="P204" s="55">
        <v>2102</v>
      </c>
      <c r="Q204" s="18">
        <v>80</v>
      </c>
      <c r="R204" s="18">
        <v>8.1</v>
      </c>
      <c r="S204" s="59">
        <f t="shared" ref="S204:S215" si="169">+(Q204-R204)/Q204</f>
        <v>0.89875000000000005</v>
      </c>
      <c r="T204" s="55">
        <v>17</v>
      </c>
      <c r="U204" s="18">
        <v>0.5</v>
      </c>
      <c r="V204" s="59">
        <f t="shared" ref="V204:V215" si="170">+(T204-U204)/T204</f>
        <v>0.97058823529411764</v>
      </c>
      <c r="W204" s="28">
        <v>31.46</v>
      </c>
      <c r="X204" s="29">
        <v>15.2</v>
      </c>
      <c r="Y204" s="24">
        <v>8295</v>
      </c>
      <c r="Z204" s="5">
        <f t="shared" ref="Z204:Z215" si="171">Y204/B204</f>
        <v>0.92691920885015089</v>
      </c>
      <c r="AA204" s="24">
        <v>103</v>
      </c>
      <c r="AB204" s="116">
        <f>C204/$C$2</f>
        <v>0.57799999999999996</v>
      </c>
      <c r="AC204" s="117">
        <f>(C204*D204)/1000</f>
        <v>68.492999999999995</v>
      </c>
      <c r="AD204" s="118">
        <f>(AC204)/$E$3</f>
        <v>0.57077499999999992</v>
      </c>
      <c r="AE204" s="119">
        <f>(C204*G204)/1000</f>
        <v>211.548</v>
      </c>
      <c r="AF204" s="118">
        <f>(AE204)/$G$3</f>
        <v>1.5219280575539569</v>
      </c>
      <c r="AG204" s="130">
        <f>(0.8*C204*G204)/60</f>
        <v>2820.6400000000003</v>
      </c>
    </row>
    <row r="205" spans="1:33" x14ac:dyDescent="0.2">
      <c r="A205" s="41" t="s">
        <v>32</v>
      </c>
      <c r="B205" s="36">
        <v>10082</v>
      </c>
      <c r="C205" s="38">
        <v>360</v>
      </c>
      <c r="D205" s="22">
        <v>200</v>
      </c>
      <c r="E205" s="42">
        <v>9</v>
      </c>
      <c r="F205" s="87">
        <f t="shared" si="166"/>
        <v>0.95499999999999996</v>
      </c>
      <c r="G205" s="88">
        <v>624</v>
      </c>
      <c r="H205" s="88">
        <v>36</v>
      </c>
      <c r="I205" s="87">
        <f t="shared" si="167"/>
        <v>0.95499999999999996</v>
      </c>
      <c r="J205" s="88">
        <v>328</v>
      </c>
      <c r="K205" s="88">
        <v>8</v>
      </c>
      <c r="L205" s="57">
        <f t="shared" si="168"/>
        <v>0.97560975609756095</v>
      </c>
      <c r="M205" s="18">
        <v>7.8</v>
      </c>
      <c r="N205" s="18">
        <v>7.8</v>
      </c>
      <c r="O205" s="55">
        <v>2313</v>
      </c>
      <c r="P205" s="55">
        <v>1766</v>
      </c>
      <c r="Q205" s="18">
        <v>63</v>
      </c>
      <c r="R205" s="18">
        <v>6.1</v>
      </c>
      <c r="S205" s="59">
        <f t="shared" si="169"/>
        <v>0.90317460317460319</v>
      </c>
      <c r="T205" s="55">
        <v>20</v>
      </c>
      <c r="U205" s="18">
        <v>0.7</v>
      </c>
      <c r="V205" s="59">
        <f t="shared" si="170"/>
        <v>0.96500000000000008</v>
      </c>
      <c r="W205" s="5">
        <v>10.7</v>
      </c>
      <c r="X205" s="21">
        <v>15</v>
      </c>
      <c r="Y205" s="25">
        <v>7478</v>
      </c>
      <c r="Z205" s="5">
        <f t="shared" si="171"/>
        <v>0.7417179131124777</v>
      </c>
      <c r="AA205" s="25">
        <v>127</v>
      </c>
      <c r="AB205" s="116">
        <f t="shared" ref="AB205:AB215" si="172">C205/$C$2</f>
        <v>0.72</v>
      </c>
      <c r="AC205" s="117">
        <f t="shared" ref="AC205:AC215" si="173">(C205*D205)/1000</f>
        <v>72</v>
      </c>
      <c r="AD205" s="118">
        <f t="shared" ref="AD205:AD217" si="174">(AC205)/$E$3</f>
        <v>0.6</v>
      </c>
      <c r="AE205" s="119">
        <f t="shared" ref="AE205:AE215" si="175">(C205*G205)/1000</f>
        <v>224.64</v>
      </c>
      <c r="AF205" s="118">
        <f t="shared" ref="AF205:AF215" si="176">(AE205)/$G$3</f>
        <v>1.6161151079136689</v>
      </c>
      <c r="AG205" s="130">
        <f t="shared" ref="AG205:AG215" si="177">(0.8*C205*G205)/60</f>
        <v>2995.2</v>
      </c>
    </row>
    <row r="206" spans="1:33" x14ac:dyDescent="0.2">
      <c r="A206" s="41" t="s">
        <v>33</v>
      </c>
      <c r="B206" s="36">
        <v>10344</v>
      </c>
      <c r="C206" s="38">
        <v>334</v>
      </c>
      <c r="D206" s="22">
        <v>211</v>
      </c>
      <c r="E206" s="42">
        <v>7</v>
      </c>
      <c r="F206" s="87">
        <f t="shared" si="166"/>
        <v>0.96682464454976302</v>
      </c>
      <c r="G206" s="88">
        <v>586</v>
      </c>
      <c r="H206" s="88">
        <v>35</v>
      </c>
      <c r="I206" s="87">
        <f t="shared" si="167"/>
        <v>0.96682464454976302</v>
      </c>
      <c r="J206" s="88">
        <v>295</v>
      </c>
      <c r="K206" s="88">
        <v>6</v>
      </c>
      <c r="L206" s="57">
        <f t="shared" si="168"/>
        <v>0.97966101694915253</v>
      </c>
      <c r="M206" s="18">
        <v>7.6</v>
      </c>
      <c r="N206" s="18">
        <v>7.4</v>
      </c>
      <c r="O206" s="55">
        <v>2173</v>
      </c>
      <c r="P206" s="55">
        <v>1869</v>
      </c>
      <c r="Q206" s="18">
        <v>54</v>
      </c>
      <c r="R206" s="18">
        <v>7</v>
      </c>
      <c r="S206" s="59">
        <f t="shared" si="169"/>
        <v>0.87037037037037035</v>
      </c>
      <c r="T206" s="55">
        <v>15</v>
      </c>
      <c r="U206" s="18">
        <v>1</v>
      </c>
      <c r="V206" s="59">
        <f t="shared" si="170"/>
        <v>0.93333333333333335</v>
      </c>
      <c r="W206" s="5">
        <v>34.619999999999997</v>
      </c>
      <c r="X206" s="21">
        <v>14.8</v>
      </c>
      <c r="Y206" s="25">
        <v>8748</v>
      </c>
      <c r="Z206" s="5">
        <f t="shared" si="171"/>
        <v>0.845707656612529</v>
      </c>
      <c r="AA206" s="25">
        <v>116</v>
      </c>
      <c r="AB206" s="116">
        <f t="shared" si="172"/>
        <v>0.66800000000000004</v>
      </c>
      <c r="AC206" s="117">
        <f t="shared" si="173"/>
        <v>70.474000000000004</v>
      </c>
      <c r="AD206" s="118">
        <f t="shared" si="174"/>
        <v>0.58728333333333338</v>
      </c>
      <c r="AE206" s="119">
        <f t="shared" si="175"/>
        <v>195.72399999999999</v>
      </c>
      <c r="AF206" s="118">
        <f t="shared" si="176"/>
        <v>1.4080863309352518</v>
      </c>
      <c r="AG206" s="130">
        <f t="shared" si="177"/>
        <v>2609.6533333333332</v>
      </c>
    </row>
    <row r="207" spans="1:33" x14ac:dyDescent="0.2">
      <c r="A207" s="41" t="s">
        <v>34</v>
      </c>
      <c r="B207" s="36">
        <v>10981</v>
      </c>
      <c r="C207" s="38">
        <v>366</v>
      </c>
      <c r="D207" s="22">
        <v>238</v>
      </c>
      <c r="E207" s="42">
        <v>7</v>
      </c>
      <c r="F207" s="87">
        <f t="shared" si="166"/>
        <v>0.97058823529411764</v>
      </c>
      <c r="G207" s="88">
        <v>626</v>
      </c>
      <c r="H207" s="88">
        <v>28</v>
      </c>
      <c r="I207" s="87">
        <f t="shared" si="167"/>
        <v>0.97058823529411764</v>
      </c>
      <c r="J207" s="88">
        <v>335</v>
      </c>
      <c r="K207" s="88">
        <v>6</v>
      </c>
      <c r="L207" s="57">
        <f t="shared" si="168"/>
        <v>0.98208955223880601</v>
      </c>
      <c r="M207" s="18">
        <v>7.5</v>
      </c>
      <c r="N207" s="18">
        <v>7.6</v>
      </c>
      <c r="O207" s="55">
        <v>2405</v>
      </c>
      <c r="P207" s="55">
        <v>1866</v>
      </c>
      <c r="Q207" s="55">
        <v>77</v>
      </c>
      <c r="R207" s="18">
        <v>6.8</v>
      </c>
      <c r="S207" s="59">
        <f t="shared" si="169"/>
        <v>0.91168831168831177</v>
      </c>
      <c r="T207" s="55">
        <v>9</v>
      </c>
      <c r="U207" s="18">
        <v>1.1000000000000001</v>
      </c>
      <c r="V207" s="59">
        <f t="shared" si="170"/>
        <v>0.87777777777777777</v>
      </c>
      <c r="W207" s="5">
        <v>9.1999999999999993</v>
      </c>
      <c r="X207" s="21">
        <v>17</v>
      </c>
      <c r="Y207" s="25">
        <v>7651</v>
      </c>
      <c r="Z207" s="5">
        <f t="shared" si="171"/>
        <v>0.69674892996994808</v>
      </c>
      <c r="AA207" s="25">
        <v>126</v>
      </c>
      <c r="AB207" s="116">
        <f t="shared" si="172"/>
        <v>0.73199999999999998</v>
      </c>
      <c r="AC207" s="117">
        <f t="shared" si="173"/>
        <v>87.108000000000004</v>
      </c>
      <c r="AD207" s="118">
        <f t="shared" si="174"/>
        <v>0.72589999999999999</v>
      </c>
      <c r="AE207" s="119">
        <f t="shared" si="175"/>
        <v>229.11600000000001</v>
      </c>
      <c r="AF207" s="118">
        <f t="shared" si="176"/>
        <v>1.64831654676259</v>
      </c>
      <c r="AG207" s="130">
        <f t="shared" si="177"/>
        <v>3054.88</v>
      </c>
    </row>
    <row r="208" spans="1:33" x14ac:dyDescent="0.2">
      <c r="A208" s="41" t="s">
        <v>35</v>
      </c>
      <c r="B208" s="36">
        <v>12158</v>
      </c>
      <c r="C208" s="38">
        <v>392</v>
      </c>
      <c r="D208" s="22">
        <v>292</v>
      </c>
      <c r="E208" s="42">
        <v>6</v>
      </c>
      <c r="F208" s="87">
        <f t="shared" si="166"/>
        <v>0.97945205479452058</v>
      </c>
      <c r="G208" s="88">
        <v>689</v>
      </c>
      <c r="H208" s="88">
        <v>29</v>
      </c>
      <c r="I208" s="87">
        <f t="shared" si="167"/>
        <v>0.97945205479452058</v>
      </c>
      <c r="J208" s="88">
        <v>346</v>
      </c>
      <c r="K208" s="88">
        <v>6</v>
      </c>
      <c r="L208" s="57">
        <f t="shared" si="168"/>
        <v>0.98265895953757221</v>
      </c>
      <c r="M208" s="18">
        <v>7.3</v>
      </c>
      <c r="N208" s="18">
        <v>7.6</v>
      </c>
      <c r="O208" s="55">
        <v>1972</v>
      </c>
      <c r="P208" s="55">
        <v>1616</v>
      </c>
      <c r="Q208" s="55">
        <v>66</v>
      </c>
      <c r="R208" s="18">
        <v>3.9</v>
      </c>
      <c r="S208" s="59">
        <f t="shared" si="169"/>
        <v>0.94090909090909092</v>
      </c>
      <c r="T208" s="55">
        <v>13</v>
      </c>
      <c r="U208" s="18">
        <v>1.2</v>
      </c>
      <c r="V208" s="59">
        <f t="shared" si="170"/>
        <v>0.9076923076923078</v>
      </c>
      <c r="W208" s="5">
        <v>20.16</v>
      </c>
      <c r="X208" s="21">
        <v>16.2</v>
      </c>
      <c r="Y208" s="25">
        <v>7979</v>
      </c>
      <c r="Z208" s="5">
        <f t="shared" si="171"/>
        <v>0.65627570324066453</v>
      </c>
      <c r="AA208" s="25">
        <v>189</v>
      </c>
      <c r="AB208" s="116">
        <f t="shared" si="172"/>
        <v>0.78400000000000003</v>
      </c>
      <c r="AC208" s="117">
        <f t="shared" si="173"/>
        <v>114.464</v>
      </c>
      <c r="AD208" s="118">
        <f t="shared" si="174"/>
        <v>0.95386666666666664</v>
      </c>
      <c r="AE208" s="119">
        <f t="shared" si="175"/>
        <v>270.08800000000002</v>
      </c>
      <c r="AF208" s="118">
        <f t="shared" si="176"/>
        <v>1.9430791366906477</v>
      </c>
      <c r="AG208" s="130">
        <f t="shared" si="177"/>
        <v>3601.1733333333336</v>
      </c>
    </row>
    <row r="209" spans="1:33" x14ac:dyDescent="0.2">
      <c r="A209" s="41" t="s">
        <v>36</v>
      </c>
      <c r="B209" s="36">
        <v>15196</v>
      </c>
      <c r="C209" s="38">
        <v>507</v>
      </c>
      <c r="D209" s="22">
        <v>121</v>
      </c>
      <c r="E209" s="42">
        <v>6</v>
      </c>
      <c r="F209" s="87">
        <f t="shared" si="166"/>
        <v>0.95041322314049592</v>
      </c>
      <c r="G209" s="88">
        <v>403</v>
      </c>
      <c r="H209" s="88">
        <v>22</v>
      </c>
      <c r="I209" s="87">
        <f t="shared" si="167"/>
        <v>0.95041322314049592</v>
      </c>
      <c r="J209" s="88">
        <v>210</v>
      </c>
      <c r="K209" s="88">
        <v>5</v>
      </c>
      <c r="L209" s="57">
        <f t="shared" si="168"/>
        <v>0.97619047619047616</v>
      </c>
      <c r="M209" s="18">
        <v>7.5</v>
      </c>
      <c r="N209" s="18">
        <v>7.5</v>
      </c>
      <c r="O209" s="55">
        <v>2093</v>
      </c>
      <c r="P209" s="55">
        <v>1774</v>
      </c>
      <c r="Q209" s="55">
        <v>53</v>
      </c>
      <c r="R209" s="18">
        <v>8.1</v>
      </c>
      <c r="S209" s="59">
        <f t="shared" si="169"/>
        <v>0.84716981132075464</v>
      </c>
      <c r="T209" s="55">
        <v>6</v>
      </c>
      <c r="U209" s="18">
        <v>0.7</v>
      </c>
      <c r="V209" s="59">
        <f t="shared" si="170"/>
        <v>0.8833333333333333</v>
      </c>
      <c r="W209" s="5">
        <v>10.46</v>
      </c>
      <c r="X209" s="21">
        <v>17.3</v>
      </c>
      <c r="Y209" s="25">
        <v>7583</v>
      </c>
      <c r="Z209" s="5">
        <f t="shared" si="171"/>
        <v>0.49901289813108712</v>
      </c>
      <c r="AA209" s="25">
        <v>241</v>
      </c>
      <c r="AB209" s="116">
        <f t="shared" si="172"/>
        <v>1.014</v>
      </c>
      <c r="AC209" s="117">
        <f t="shared" si="173"/>
        <v>61.347000000000001</v>
      </c>
      <c r="AD209" s="118">
        <f t="shared" si="174"/>
        <v>0.51122500000000004</v>
      </c>
      <c r="AE209" s="119">
        <f t="shared" si="175"/>
        <v>204.321</v>
      </c>
      <c r="AF209" s="118">
        <f t="shared" si="176"/>
        <v>1.4699352517985611</v>
      </c>
      <c r="AG209" s="130">
        <f t="shared" si="177"/>
        <v>2724.28</v>
      </c>
    </row>
    <row r="210" spans="1:33" x14ac:dyDescent="0.2">
      <c r="A210" s="41" t="s">
        <v>37</v>
      </c>
      <c r="B210" s="36">
        <v>17647</v>
      </c>
      <c r="C210" s="38">
        <v>596</v>
      </c>
      <c r="D210" s="22">
        <v>215</v>
      </c>
      <c r="E210" s="42">
        <v>6</v>
      </c>
      <c r="F210" s="87">
        <f t="shared" si="166"/>
        <v>0.97209302325581393</v>
      </c>
      <c r="G210" s="88">
        <v>568</v>
      </c>
      <c r="H210" s="88">
        <v>32</v>
      </c>
      <c r="I210" s="87">
        <f t="shared" si="167"/>
        <v>0.97209302325581393</v>
      </c>
      <c r="J210" s="88">
        <v>225</v>
      </c>
      <c r="K210" s="88">
        <v>6</v>
      </c>
      <c r="L210" s="57">
        <f t="shared" si="168"/>
        <v>0.97333333333333338</v>
      </c>
      <c r="M210" s="18">
        <v>7.5</v>
      </c>
      <c r="N210" s="18">
        <v>7.7</v>
      </c>
      <c r="O210" s="55">
        <v>1926</v>
      </c>
      <c r="P210" s="55">
        <v>1606</v>
      </c>
      <c r="Q210" s="18">
        <v>51</v>
      </c>
      <c r="R210" s="18">
        <v>4.0999999999999996</v>
      </c>
      <c r="S210" s="59">
        <f t="shared" si="169"/>
        <v>0.91960784313725485</v>
      </c>
      <c r="T210" s="55">
        <v>7</v>
      </c>
      <c r="U210" s="18">
        <v>1.3</v>
      </c>
      <c r="V210" s="59">
        <f t="shared" si="170"/>
        <v>0.81428571428571428</v>
      </c>
      <c r="W210" s="5">
        <v>9.7799999999999994</v>
      </c>
      <c r="X210" s="21">
        <v>16</v>
      </c>
      <c r="Y210" s="25">
        <v>9011</v>
      </c>
      <c r="Z210" s="5">
        <f t="shared" si="171"/>
        <v>0.51062503541678472</v>
      </c>
      <c r="AA210" s="25">
        <v>242</v>
      </c>
      <c r="AB210" s="116">
        <f t="shared" si="172"/>
        <v>1.1919999999999999</v>
      </c>
      <c r="AC210" s="117">
        <f t="shared" si="173"/>
        <v>128.13999999999999</v>
      </c>
      <c r="AD210" s="118">
        <f t="shared" si="174"/>
        <v>1.0678333333333332</v>
      </c>
      <c r="AE210" s="119">
        <f t="shared" si="175"/>
        <v>338.52800000000002</v>
      </c>
      <c r="AF210" s="118">
        <f t="shared" si="176"/>
        <v>2.4354532374100719</v>
      </c>
      <c r="AG210" s="130">
        <f t="shared" si="177"/>
        <v>4513.7066666666669</v>
      </c>
    </row>
    <row r="211" spans="1:33" x14ac:dyDescent="0.2">
      <c r="A211" s="41" t="s">
        <v>40</v>
      </c>
      <c r="B211" s="36">
        <v>14164</v>
      </c>
      <c r="C211" s="38">
        <v>457</v>
      </c>
      <c r="D211" s="22">
        <v>155</v>
      </c>
      <c r="E211" s="42">
        <v>5</v>
      </c>
      <c r="F211" s="87">
        <f t="shared" si="166"/>
        <v>0.967741935483871</v>
      </c>
      <c r="G211" s="88">
        <v>425</v>
      </c>
      <c r="H211" s="88">
        <v>20</v>
      </c>
      <c r="I211" s="87">
        <f t="shared" si="167"/>
        <v>0.967741935483871</v>
      </c>
      <c r="J211" s="88">
        <v>210</v>
      </c>
      <c r="K211" s="88">
        <v>6</v>
      </c>
      <c r="L211" s="57">
        <f t="shared" si="168"/>
        <v>0.97142857142857142</v>
      </c>
      <c r="M211" s="18">
        <v>7.5</v>
      </c>
      <c r="N211" s="18">
        <v>7.7</v>
      </c>
      <c r="O211" s="55">
        <v>2276</v>
      </c>
      <c r="P211" s="55">
        <v>1822</v>
      </c>
      <c r="Q211" s="18">
        <v>63</v>
      </c>
      <c r="R211" s="18">
        <v>7.4</v>
      </c>
      <c r="S211" s="59">
        <f t="shared" si="169"/>
        <v>0.88253968253968251</v>
      </c>
      <c r="T211" s="55">
        <v>8</v>
      </c>
      <c r="U211" s="18">
        <v>1.4</v>
      </c>
      <c r="V211" s="59">
        <f t="shared" si="170"/>
        <v>0.82499999999999996</v>
      </c>
      <c r="W211" s="5">
        <v>22.74</v>
      </c>
      <c r="X211" s="21">
        <v>16.7</v>
      </c>
      <c r="Y211" s="25">
        <v>7545</v>
      </c>
      <c r="Z211" s="5">
        <f t="shared" si="171"/>
        <v>0.53268850607173113</v>
      </c>
      <c r="AA211" s="25">
        <v>241</v>
      </c>
      <c r="AB211" s="116">
        <f t="shared" si="172"/>
        <v>0.91400000000000003</v>
      </c>
      <c r="AC211" s="117">
        <f t="shared" si="173"/>
        <v>70.834999999999994</v>
      </c>
      <c r="AD211" s="118">
        <f t="shared" si="174"/>
        <v>0.59029166666666666</v>
      </c>
      <c r="AE211" s="119">
        <f t="shared" si="175"/>
        <v>194.22499999999999</v>
      </c>
      <c r="AF211" s="118">
        <f t="shared" si="176"/>
        <v>1.3973021582733813</v>
      </c>
      <c r="AG211" s="130">
        <f t="shared" si="177"/>
        <v>2589.6666666666665</v>
      </c>
    </row>
    <row r="212" spans="1:33" x14ac:dyDescent="0.2">
      <c r="A212" s="41" t="s">
        <v>43</v>
      </c>
      <c r="B212" s="36">
        <v>8085</v>
      </c>
      <c r="C212" s="38">
        <v>270</v>
      </c>
      <c r="D212" s="22">
        <v>154</v>
      </c>
      <c r="E212" s="42">
        <v>5</v>
      </c>
      <c r="F212" s="87">
        <f t="shared" si="166"/>
        <v>0.96753246753246758</v>
      </c>
      <c r="G212" s="88">
        <v>404</v>
      </c>
      <c r="H212" s="88">
        <v>19</v>
      </c>
      <c r="I212" s="87">
        <f t="shared" si="167"/>
        <v>0.96753246753246758</v>
      </c>
      <c r="J212" s="88">
        <v>198</v>
      </c>
      <c r="K212" s="88">
        <v>5</v>
      </c>
      <c r="L212" s="57">
        <f t="shared" si="168"/>
        <v>0.9747474747474747</v>
      </c>
      <c r="M212" s="18">
        <v>7.7</v>
      </c>
      <c r="N212" s="18">
        <v>7.9</v>
      </c>
      <c r="O212" s="55">
        <v>2258</v>
      </c>
      <c r="P212" s="55">
        <v>1606</v>
      </c>
      <c r="Q212" s="18">
        <v>65</v>
      </c>
      <c r="R212" s="18">
        <v>2.6</v>
      </c>
      <c r="S212" s="59">
        <f t="shared" si="169"/>
        <v>0.96</v>
      </c>
      <c r="T212" s="55">
        <v>8</v>
      </c>
      <c r="U212" s="18">
        <v>3.3</v>
      </c>
      <c r="V212" s="59">
        <f t="shared" si="170"/>
        <v>0.58750000000000002</v>
      </c>
      <c r="W212" s="5">
        <v>12</v>
      </c>
      <c r="X212" s="21">
        <v>16.600000000000001</v>
      </c>
      <c r="Y212" s="25">
        <v>6319</v>
      </c>
      <c r="Z212" s="5">
        <f t="shared" si="171"/>
        <v>0.78157081014223873</v>
      </c>
      <c r="AA212" s="25">
        <v>126</v>
      </c>
      <c r="AB212" s="116">
        <f t="shared" si="172"/>
        <v>0.54</v>
      </c>
      <c r="AC212" s="117">
        <f t="shared" si="173"/>
        <v>41.58</v>
      </c>
      <c r="AD212" s="118">
        <f t="shared" si="174"/>
        <v>0.34649999999999997</v>
      </c>
      <c r="AE212" s="119">
        <f t="shared" si="175"/>
        <v>109.08</v>
      </c>
      <c r="AF212" s="118">
        <f t="shared" si="176"/>
        <v>0.78474820143884894</v>
      </c>
      <c r="AG212" s="130">
        <f t="shared" si="177"/>
        <v>1454.4</v>
      </c>
    </row>
    <row r="213" spans="1:33" x14ac:dyDescent="0.2">
      <c r="A213" s="41" t="s">
        <v>46</v>
      </c>
      <c r="B213" s="36">
        <v>13744</v>
      </c>
      <c r="C213" s="38">
        <v>443</v>
      </c>
      <c r="D213" s="22">
        <v>171</v>
      </c>
      <c r="E213" s="42">
        <v>6</v>
      </c>
      <c r="F213" s="87">
        <f t="shared" si="166"/>
        <v>0.96491228070175439</v>
      </c>
      <c r="G213" s="88">
        <v>495</v>
      </c>
      <c r="H213" s="88">
        <v>21</v>
      </c>
      <c r="I213" s="87">
        <f t="shared" si="167"/>
        <v>0.96491228070175439</v>
      </c>
      <c r="J213" s="88">
        <v>216</v>
      </c>
      <c r="K213" s="88">
        <v>5</v>
      </c>
      <c r="L213" s="57">
        <f t="shared" si="168"/>
        <v>0.97685185185185186</v>
      </c>
      <c r="M213" s="18">
        <v>7.8</v>
      </c>
      <c r="N213" s="18">
        <v>7.7</v>
      </c>
      <c r="O213" s="55">
        <v>2100</v>
      </c>
      <c r="P213" s="55">
        <v>1682</v>
      </c>
      <c r="Q213" s="18">
        <v>61</v>
      </c>
      <c r="R213" s="18">
        <v>4.3</v>
      </c>
      <c r="S213" s="59">
        <f t="shared" si="169"/>
        <v>0.92950819672131157</v>
      </c>
      <c r="T213" s="55">
        <v>10</v>
      </c>
      <c r="U213" s="18">
        <v>1.1000000000000001</v>
      </c>
      <c r="V213" s="59">
        <f t="shared" si="170"/>
        <v>0.89</v>
      </c>
      <c r="W213" s="5">
        <v>6.48</v>
      </c>
      <c r="X213" s="21">
        <v>16.3</v>
      </c>
      <c r="Y213" s="25">
        <v>6955</v>
      </c>
      <c r="Z213" s="5">
        <f t="shared" si="171"/>
        <v>0.50603899883585568</v>
      </c>
      <c r="AA213" s="25">
        <v>246</v>
      </c>
      <c r="AB213" s="116">
        <f t="shared" si="172"/>
        <v>0.88600000000000001</v>
      </c>
      <c r="AC213" s="117">
        <f t="shared" si="173"/>
        <v>75.753</v>
      </c>
      <c r="AD213" s="118">
        <f t="shared" si="174"/>
        <v>0.63127500000000003</v>
      </c>
      <c r="AE213" s="119">
        <f t="shared" si="175"/>
        <v>219.285</v>
      </c>
      <c r="AF213" s="118">
        <f t="shared" si="176"/>
        <v>1.5775899280575538</v>
      </c>
      <c r="AG213" s="130">
        <f t="shared" si="177"/>
        <v>2923.8000000000006</v>
      </c>
    </row>
    <row r="214" spans="1:33" x14ac:dyDescent="0.2">
      <c r="A214" s="41" t="s">
        <v>49</v>
      </c>
      <c r="B214" s="36">
        <v>14475</v>
      </c>
      <c r="C214" s="38">
        <v>483</v>
      </c>
      <c r="D214" s="22">
        <v>191</v>
      </c>
      <c r="E214" s="42">
        <v>5</v>
      </c>
      <c r="F214" s="87">
        <f t="shared" si="166"/>
        <v>0.97382198952879584</v>
      </c>
      <c r="G214" s="88">
        <v>458</v>
      </c>
      <c r="H214" s="88">
        <v>20</v>
      </c>
      <c r="I214" s="87">
        <f>+(D214-E214)/D214</f>
        <v>0.97382198952879584</v>
      </c>
      <c r="J214" s="88">
        <v>228</v>
      </c>
      <c r="K214" s="88">
        <v>6</v>
      </c>
      <c r="L214" s="57">
        <f>+(J214-K214)/J214</f>
        <v>0.97368421052631582</v>
      </c>
      <c r="M214" s="18">
        <v>7.7</v>
      </c>
      <c r="N214" s="18">
        <v>7.4</v>
      </c>
      <c r="O214" s="55">
        <v>1380</v>
      </c>
      <c r="P214" s="55">
        <v>1601</v>
      </c>
      <c r="Q214" s="18">
        <v>42</v>
      </c>
      <c r="R214" s="18">
        <v>5.8</v>
      </c>
      <c r="S214" s="59">
        <f t="shared" si="169"/>
        <v>0.86190476190476195</v>
      </c>
      <c r="T214" s="55">
        <v>7</v>
      </c>
      <c r="U214" s="18">
        <v>0.4</v>
      </c>
      <c r="V214" s="59">
        <f t="shared" si="170"/>
        <v>0.94285714285714284</v>
      </c>
      <c r="W214" s="5">
        <v>14.42</v>
      </c>
      <c r="X214" s="21">
        <v>15.4</v>
      </c>
      <c r="Y214" s="25">
        <v>6377</v>
      </c>
      <c r="Z214" s="5">
        <f t="shared" si="171"/>
        <v>0.44055267702936096</v>
      </c>
      <c r="AA214" s="25">
        <v>208</v>
      </c>
      <c r="AB214" s="116">
        <f t="shared" si="172"/>
        <v>0.96599999999999997</v>
      </c>
      <c r="AC214" s="117">
        <f t="shared" si="173"/>
        <v>92.253</v>
      </c>
      <c r="AD214" s="118">
        <f t="shared" si="174"/>
        <v>0.76877499999999999</v>
      </c>
      <c r="AE214" s="119">
        <f t="shared" si="175"/>
        <v>221.214</v>
      </c>
      <c r="AF214" s="118">
        <f t="shared" si="176"/>
        <v>1.5914676258992806</v>
      </c>
      <c r="AG214" s="130">
        <f t="shared" si="177"/>
        <v>2949.52</v>
      </c>
    </row>
    <row r="215" spans="1:33" ht="13.5" thickBot="1" x14ac:dyDescent="0.25">
      <c r="A215" s="41" t="s">
        <v>51</v>
      </c>
      <c r="B215" s="37">
        <v>10053</v>
      </c>
      <c r="C215" s="39">
        <v>324</v>
      </c>
      <c r="D215" s="30">
        <v>203</v>
      </c>
      <c r="E215" s="44">
        <v>8</v>
      </c>
      <c r="F215" s="96">
        <f t="shared" si="166"/>
        <v>0.96059113300492616</v>
      </c>
      <c r="G215" s="97">
        <v>696</v>
      </c>
      <c r="H215" s="97">
        <v>32</v>
      </c>
      <c r="I215" s="96">
        <f>+(D215-E215)/D215</f>
        <v>0.96059113300492616</v>
      </c>
      <c r="J215" s="97">
        <v>365</v>
      </c>
      <c r="K215" s="97">
        <v>6</v>
      </c>
      <c r="L215" s="57">
        <f>+(J215-K215)/J215</f>
        <v>0.98356164383561639</v>
      </c>
      <c r="M215" s="18">
        <v>7.6</v>
      </c>
      <c r="N215" s="18">
        <v>7.7</v>
      </c>
      <c r="O215" s="55">
        <v>2373</v>
      </c>
      <c r="P215" s="55">
        <v>2113</v>
      </c>
      <c r="Q215" s="18">
        <v>76</v>
      </c>
      <c r="R215" s="18">
        <v>11.4</v>
      </c>
      <c r="S215" s="59">
        <f t="shared" si="169"/>
        <v>0.85</v>
      </c>
      <c r="T215" s="55">
        <v>13</v>
      </c>
      <c r="U215" s="18">
        <v>0.9</v>
      </c>
      <c r="V215" s="59">
        <f t="shared" si="170"/>
        <v>0.93076923076923079</v>
      </c>
      <c r="W215" s="53">
        <v>22.96</v>
      </c>
      <c r="X215" s="56">
        <v>15.4</v>
      </c>
      <c r="Y215" s="26">
        <v>7450</v>
      </c>
      <c r="Z215" s="5">
        <f t="shared" si="171"/>
        <v>0.74107231672137674</v>
      </c>
      <c r="AA215" s="26">
        <v>99</v>
      </c>
      <c r="AB215" s="116">
        <f t="shared" si="172"/>
        <v>0.64800000000000002</v>
      </c>
      <c r="AC215" s="117">
        <f t="shared" si="173"/>
        <v>65.772000000000006</v>
      </c>
      <c r="AD215" s="118">
        <f t="shared" si="174"/>
        <v>0.54810000000000003</v>
      </c>
      <c r="AE215" s="119">
        <f t="shared" si="175"/>
        <v>225.50399999999999</v>
      </c>
      <c r="AF215" s="118">
        <f t="shared" si="176"/>
        <v>1.6223309352517985</v>
      </c>
      <c r="AG215" s="130">
        <f t="shared" si="177"/>
        <v>3006.72</v>
      </c>
    </row>
    <row r="216" spans="1:33" ht="13.5" thickTop="1" x14ac:dyDescent="0.2">
      <c r="A216" s="48" t="s">
        <v>112</v>
      </c>
      <c r="B216" s="49">
        <f>SUM(B204:B215)</f>
        <v>145878</v>
      </c>
      <c r="C216" s="49"/>
      <c r="D216" s="49"/>
      <c r="E216" s="49"/>
      <c r="F216" s="70"/>
      <c r="G216" s="70"/>
      <c r="H216" s="70"/>
      <c r="I216" s="70"/>
      <c r="J216" s="70"/>
      <c r="K216" s="70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60">
        <f>SUM(W204:W215)</f>
        <v>204.98</v>
      </c>
      <c r="X216" s="49"/>
      <c r="Y216" s="49">
        <f>SUM(Y204:Y215)</f>
        <v>91391</v>
      </c>
      <c r="Z216" s="49"/>
      <c r="AA216" s="49">
        <f>SUM(AA204:AA215)</f>
        <v>2064</v>
      </c>
      <c r="AB216" s="120"/>
      <c r="AC216" s="121"/>
      <c r="AD216" s="122"/>
      <c r="AE216" s="123"/>
      <c r="AF216" s="122"/>
      <c r="AG216" s="138"/>
    </row>
    <row r="217" spans="1:33" ht="13.5" thickBot="1" x14ac:dyDescent="0.25">
      <c r="A217" s="47" t="s">
        <v>113</v>
      </c>
      <c r="B217" s="6">
        <f t="shared" ref="B217:J217" si="178">SUM(AVERAGE(B204:B215))</f>
        <v>12156.5</v>
      </c>
      <c r="C217" s="6">
        <f t="shared" si="178"/>
        <v>401.75</v>
      </c>
      <c r="D217" s="6">
        <f t="shared" si="178"/>
        <v>199</v>
      </c>
      <c r="E217" s="6">
        <f t="shared" si="178"/>
        <v>6.166666666666667</v>
      </c>
      <c r="F217" s="58">
        <f>SUM(AVERAGE(F204:F215))</f>
        <v>0.96767444584631035</v>
      </c>
      <c r="G217" s="6">
        <f t="shared" si="178"/>
        <v>558.83333333333337</v>
      </c>
      <c r="H217" s="6">
        <f t="shared" si="178"/>
        <v>27.333333333333332</v>
      </c>
      <c r="I217" s="58">
        <f t="shared" ref="I217" si="179">SUM(AVERAGE(I204:I215))</f>
        <v>0.96767444584631035</v>
      </c>
      <c r="J217" s="6">
        <f t="shared" si="178"/>
        <v>276.5</v>
      </c>
      <c r="K217" s="6">
        <f t="shared" ref="K217:V217" si="180">SUM(AVERAGE(K204:K215))</f>
        <v>5.833333333333333</v>
      </c>
      <c r="L217" s="58">
        <f t="shared" si="180"/>
        <v>0.9780003910033831</v>
      </c>
      <c r="M217" s="19">
        <f t="shared" si="180"/>
        <v>7.6083333333333334</v>
      </c>
      <c r="N217" s="19">
        <f t="shared" si="180"/>
        <v>7.6500000000000021</v>
      </c>
      <c r="O217" s="6">
        <f t="shared" si="180"/>
        <v>2154.4166666666665</v>
      </c>
      <c r="P217" s="6">
        <f t="shared" si="180"/>
        <v>1785.25</v>
      </c>
      <c r="Q217" s="19">
        <f t="shared" si="180"/>
        <v>62.583333333333336</v>
      </c>
      <c r="R217" s="19">
        <f t="shared" si="180"/>
        <v>6.3000000000000007</v>
      </c>
      <c r="S217" s="58">
        <f t="shared" si="180"/>
        <v>0.89796855598051195</v>
      </c>
      <c r="T217" s="19">
        <f t="shared" si="180"/>
        <v>11.083333333333334</v>
      </c>
      <c r="U217" s="19">
        <f t="shared" si="180"/>
        <v>1.1333333333333333</v>
      </c>
      <c r="V217" s="58">
        <f t="shared" si="180"/>
        <v>0.87734475627858</v>
      </c>
      <c r="W217" s="19">
        <f>SUM(AVERAGE(W204:W215))</f>
        <v>17.081666666666667</v>
      </c>
      <c r="X217" s="6">
        <f>SUM(AVERAGE(X204:X215))</f>
        <v>15.991666666666667</v>
      </c>
      <c r="Y217" s="6">
        <f>SUM(AVERAGE(Y204:Y215))</f>
        <v>7615.916666666667</v>
      </c>
      <c r="Z217" s="40">
        <f>SUM(AVERAGE(Z204:Z215))</f>
        <v>0.65657755451118383</v>
      </c>
      <c r="AA217" s="6">
        <f>SUM(AVERAGE(AA204:AA215))</f>
        <v>172</v>
      </c>
      <c r="AB217" s="116">
        <f t="shared" ref="AB217" si="181">C217/$C$2</f>
        <v>0.80349999999999999</v>
      </c>
      <c r="AC217" s="117">
        <f t="shared" ref="AC217" si="182">(C217*D217)/1000</f>
        <v>79.948250000000002</v>
      </c>
      <c r="AD217" s="118">
        <f t="shared" si="174"/>
        <v>0.66623541666666664</v>
      </c>
      <c r="AE217" s="119">
        <f t="shared" ref="AE217" si="183">(C217*G217)/1000</f>
        <v>224.51129166666669</v>
      </c>
      <c r="AF217" s="124">
        <f t="shared" ref="AF217" si="184">(AE217)/$G$3</f>
        <v>1.6151891486810555</v>
      </c>
      <c r="AG217" s="142">
        <f>AVERAGE(AG204:AG215)</f>
        <v>2936.97</v>
      </c>
    </row>
    <row r="218" spans="1:33" ht="13.5" thickTop="1" x14ac:dyDescent="0.2"/>
    <row r="219" spans="1:33" ht="13.5" thickBot="1" x14ac:dyDescent="0.25"/>
    <row r="220" spans="1:33" ht="13.5" thickTop="1" x14ac:dyDescent="0.2">
      <c r="A220" s="11" t="s">
        <v>5</v>
      </c>
      <c r="B220" s="12" t="s">
        <v>6</v>
      </c>
      <c r="C220" s="12" t="s">
        <v>6</v>
      </c>
      <c r="D220" s="12" t="s">
        <v>7</v>
      </c>
      <c r="E220" s="12" t="s">
        <v>8</v>
      </c>
      <c r="F220" s="12" t="s">
        <v>2</v>
      </c>
      <c r="G220" s="12" t="s">
        <v>9</v>
      </c>
      <c r="H220" s="12" t="s">
        <v>10</v>
      </c>
      <c r="I220" s="12" t="s">
        <v>11</v>
      </c>
      <c r="J220" s="12" t="s">
        <v>12</v>
      </c>
      <c r="K220" s="12" t="s">
        <v>13</v>
      </c>
      <c r="L220" s="12" t="s">
        <v>3</v>
      </c>
      <c r="M220" s="12" t="s">
        <v>21</v>
      </c>
      <c r="N220" s="12" t="s">
        <v>14</v>
      </c>
      <c r="O220" s="12" t="s">
        <v>15</v>
      </c>
      <c r="P220" s="12" t="s">
        <v>16</v>
      </c>
      <c r="Q220" s="12" t="s">
        <v>68</v>
      </c>
      <c r="R220" s="12" t="s">
        <v>69</v>
      </c>
      <c r="S220" s="12" t="s">
        <v>70</v>
      </c>
      <c r="T220" s="12" t="s">
        <v>71</v>
      </c>
      <c r="U220" s="12" t="s">
        <v>72</v>
      </c>
      <c r="V220" s="12" t="s">
        <v>73</v>
      </c>
      <c r="W220" s="12" t="s">
        <v>17</v>
      </c>
      <c r="X220" s="13" t="s">
        <v>18</v>
      </c>
      <c r="Y220" s="13" t="s">
        <v>107</v>
      </c>
      <c r="Z220" s="13" t="s">
        <v>20</v>
      </c>
      <c r="AA220" s="13" t="s">
        <v>74</v>
      </c>
      <c r="AB220" s="109" t="s">
        <v>55</v>
      </c>
      <c r="AC220" s="110" t="s">
        <v>56</v>
      </c>
      <c r="AD220" s="111" t="s">
        <v>57</v>
      </c>
      <c r="AE220" s="112" t="s">
        <v>55</v>
      </c>
      <c r="AF220" s="111" t="s">
        <v>55</v>
      </c>
      <c r="AG220" s="109" t="s">
        <v>147</v>
      </c>
    </row>
    <row r="221" spans="1:33" ht="13.5" thickBot="1" x14ac:dyDescent="0.25">
      <c r="A221" s="14" t="s">
        <v>114</v>
      </c>
      <c r="B221" s="15" t="s">
        <v>23</v>
      </c>
      <c r="C221" s="16" t="s">
        <v>24</v>
      </c>
      <c r="D221" s="15" t="s">
        <v>25</v>
      </c>
      <c r="E221" s="15" t="s">
        <v>25</v>
      </c>
      <c r="F221" s="94" t="s">
        <v>26</v>
      </c>
      <c r="G221" s="95" t="s">
        <v>25</v>
      </c>
      <c r="H221" s="95" t="s">
        <v>25</v>
      </c>
      <c r="I221" s="94" t="s">
        <v>26</v>
      </c>
      <c r="J221" s="95" t="s">
        <v>25</v>
      </c>
      <c r="K221" s="95" t="s">
        <v>25</v>
      </c>
      <c r="L221" s="17" t="s">
        <v>26</v>
      </c>
      <c r="M221" s="15"/>
      <c r="N221" s="15"/>
      <c r="O221" s="15"/>
      <c r="P221" s="15"/>
      <c r="Q221" s="15"/>
      <c r="R221" s="15"/>
      <c r="S221" s="17" t="s">
        <v>26</v>
      </c>
      <c r="T221" s="15"/>
      <c r="U221" s="15"/>
      <c r="V221" s="17" t="s">
        <v>26</v>
      </c>
      <c r="W221" s="15" t="s">
        <v>27</v>
      </c>
      <c r="X221" s="17" t="s">
        <v>28</v>
      </c>
      <c r="Y221" s="17" t="s">
        <v>29</v>
      </c>
      <c r="Z221" s="16" t="s">
        <v>30</v>
      </c>
      <c r="AA221" s="17" t="s">
        <v>29</v>
      </c>
      <c r="AB221" s="113" t="s">
        <v>6</v>
      </c>
      <c r="AC221" s="114" t="s">
        <v>59</v>
      </c>
      <c r="AD221" s="85" t="s">
        <v>60</v>
      </c>
      <c r="AE221" s="115" t="s">
        <v>61</v>
      </c>
      <c r="AF221" s="85" t="s">
        <v>62</v>
      </c>
      <c r="AG221" s="127" t="s">
        <v>148</v>
      </c>
    </row>
    <row r="222" spans="1:33" ht="13.5" thickTop="1" x14ac:dyDescent="0.2">
      <c r="A222" s="41" t="s">
        <v>31</v>
      </c>
      <c r="B222" s="35">
        <v>10331</v>
      </c>
      <c r="C222" s="35">
        <v>333</v>
      </c>
      <c r="D222" s="27">
        <v>217</v>
      </c>
      <c r="E222" s="46">
        <v>12</v>
      </c>
      <c r="F222" s="87">
        <v>0.92</v>
      </c>
      <c r="G222" s="88">
        <v>636</v>
      </c>
      <c r="H222" s="88">
        <v>38</v>
      </c>
      <c r="I222" s="87">
        <v>0.94</v>
      </c>
      <c r="J222" s="88">
        <v>274</v>
      </c>
      <c r="K222" s="88">
        <v>6</v>
      </c>
      <c r="L222" s="57">
        <v>0.97</v>
      </c>
      <c r="M222" s="18">
        <v>7.44</v>
      </c>
      <c r="N222" s="18">
        <v>7.57</v>
      </c>
      <c r="O222" s="55">
        <v>2498</v>
      </c>
      <c r="P222" s="55">
        <v>2166</v>
      </c>
      <c r="Q222" s="18">
        <v>78</v>
      </c>
      <c r="R222" s="18">
        <v>8.9700000000000006</v>
      </c>
      <c r="S222" s="59">
        <v>0.88</v>
      </c>
      <c r="T222" s="55">
        <v>19</v>
      </c>
      <c r="U222" s="18">
        <v>0.89</v>
      </c>
      <c r="V222" s="59">
        <v>0.94</v>
      </c>
      <c r="W222" s="28">
        <v>11.46</v>
      </c>
      <c r="X222" s="29">
        <v>14.9</v>
      </c>
      <c r="Y222" s="24">
        <v>8474</v>
      </c>
      <c r="Z222" s="5">
        <f t="shared" ref="Z222:Z233" si="185">Y222/B222</f>
        <v>0.82024973381086053</v>
      </c>
      <c r="AA222" s="24">
        <v>104</v>
      </c>
      <c r="AB222" s="116">
        <f>C222/$C$2</f>
        <v>0.66600000000000004</v>
      </c>
      <c r="AC222" s="117">
        <f>(C222*D222)/1000</f>
        <v>72.260999999999996</v>
      </c>
      <c r="AD222" s="118">
        <f>(AC222)/$E$3</f>
        <v>0.60217500000000002</v>
      </c>
      <c r="AE222" s="119">
        <f>(C222*G222)/1000</f>
        <v>211.78800000000001</v>
      </c>
      <c r="AF222" s="118">
        <f>(AE222)/$G$3</f>
        <v>1.5236546762589929</v>
      </c>
      <c r="AG222" s="130">
        <f>(0.8*C222*G222)/60</f>
        <v>2823.8400000000006</v>
      </c>
    </row>
    <row r="223" spans="1:33" x14ac:dyDescent="0.2">
      <c r="A223" s="41" t="s">
        <v>32</v>
      </c>
      <c r="B223" s="36">
        <v>8745</v>
      </c>
      <c r="C223" s="38">
        <v>312</v>
      </c>
      <c r="D223" s="22">
        <v>306</v>
      </c>
      <c r="E223" s="42">
        <v>14</v>
      </c>
      <c r="F223" s="87">
        <v>0.94</v>
      </c>
      <c r="G223" s="88">
        <v>649</v>
      </c>
      <c r="H223" s="88">
        <v>43</v>
      </c>
      <c r="I223" s="87">
        <v>0.94</v>
      </c>
      <c r="J223" s="88">
        <v>283</v>
      </c>
      <c r="K223" s="88">
        <v>7</v>
      </c>
      <c r="L223" s="57">
        <v>0.97</v>
      </c>
      <c r="M223" s="18">
        <v>7.4924999999999997</v>
      </c>
      <c r="N223" s="18">
        <v>7.4274999999999993</v>
      </c>
      <c r="O223" s="55">
        <v>2440</v>
      </c>
      <c r="P223" s="55">
        <v>1996.75</v>
      </c>
      <c r="Q223" s="18">
        <v>74.099999999999994</v>
      </c>
      <c r="R223" s="18">
        <v>6.7</v>
      </c>
      <c r="S223" s="59">
        <v>0.9</v>
      </c>
      <c r="T223" s="55">
        <v>19</v>
      </c>
      <c r="U223" s="18">
        <v>0.76</v>
      </c>
      <c r="V223" s="59">
        <v>0.96</v>
      </c>
      <c r="W223" s="5">
        <v>24.6</v>
      </c>
      <c r="X223" s="21">
        <v>15.3</v>
      </c>
      <c r="Y223" s="25">
        <v>8963</v>
      </c>
      <c r="Z223" s="5">
        <f t="shared" si="185"/>
        <v>1.024928530588908</v>
      </c>
      <c r="AA223" s="25">
        <v>100</v>
      </c>
      <c r="AB223" s="116">
        <f t="shared" ref="AB223:AB233" si="186">C223/$C$2</f>
        <v>0.624</v>
      </c>
      <c r="AC223" s="117">
        <f t="shared" ref="AC223:AC233" si="187">(C223*D223)/1000</f>
        <v>95.471999999999994</v>
      </c>
      <c r="AD223" s="118">
        <f t="shared" ref="AD223:AD235" si="188">(AC223)/$E$3</f>
        <v>0.79559999999999997</v>
      </c>
      <c r="AE223" s="119">
        <f t="shared" ref="AE223:AE233" si="189">(C223*G223)/1000</f>
        <v>202.488</v>
      </c>
      <c r="AF223" s="118">
        <f t="shared" ref="AF223:AF233" si="190">(AE223)/$G$3</f>
        <v>1.4567482014388489</v>
      </c>
      <c r="AG223" s="130">
        <f t="shared" ref="AG223:AG233" si="191">(0.8*C223*G223)/60</f>
        <v>2699.8400000000006</v>
      </c>
    </row>
    <row r="224" spans="1:33" x14ac:dyDescent="0.2">
      <c r="A224" s="41" t="s">
        <v>33</v>
      </c>
      <c r="B224" s="36">
        <v>10133</v>
      </c>
      <c r="C224" s="38">
        <v>327</v>
      </c>
      <c r="D224" s="22">
        <v>364</v>
      </c>
      <c r="E224" s="42">
        <v>13</v>
      </c>
      <c r="F224" s="87">
        <v>0.97</v>
      </c>
      <c r="G224" s="88">
        <v>889</v>
      </c>
      <c r="H224" s="88">
        <v>43</v>
      </c>
      <c r="I224" s="87">
        <v>0.95</v>
      </c>
      <c r="J224" s="88">
        <v>413</v>
      </c>
      <c r="K224" s="88">
        <v>7</v>
      </c>
      <c r="L224" s="57">
        <v>0.98</v>
      </c>
      <c r="M224" s="18">
        <v>7.4675000000000002</v>
      </c>
      <c r="N224" s="18">
        <v>7.5575000000000001</v>
      </c>
      <c r="O224" s="55">
        <v>2237.5</v>
      </c>
      <c r="P224" s="55">
        <v>2008.75</v>
      </c>
      <c r="Q224" s="18">
        <v>74.3</v>
      </c>
      <c r="R224" s="18">
        <v>7.22</v>
      </c>
      <c r="S224" s="59">
        <v>0.91</v>
      </c>
      <c r="T224" s="55">
        <v>21.125</v>
      </c>
      <c r="U224" s="18">
        <v>1.385</v>
      </c>
      <c r="V224" s="59">
        <v>0.93</v>
      </c>
      <c r="W224" s="5">
        <v>22.4</v>
      </c>
      <c r="X224" s="21">
        <v>14.8</v>
      </c>
      <c r="Y224" s="25">
        <v>10583</v>
      </c>
      <c r="Z224" s="5">
        <f t="shared" si="185"/>
        <v>1.0444093555709069</v>
      </c>
      <c r="AA224" s="25">
        <v>205</v>
      </c>
      <c r="AB224" s="116">
        <f t="shared" si="186"/>
        <v>0.65400000000000003</v>
      </c>
      <c r="AC224" s="117">
        <f t="shared" si="187"/>
        <v>119.02800000000001</v>
      </c>
      <c r="AD224" s="118">
        <f t="shared" si="188"/>
        <v>0.9919</v>
      </c>
      <c r="AE224" s="119">
        <f t="shared" si="189"/>
        <v>290.70299999999997</v>
      </c>
      <c r="AF224" s="118">
        <f t="shared" si="190"/>
        <v>2.091388489208633</v>
      </c>
      <c r="AG224" s="130">
        <f t="shared" si="191"/>
        <v>3876.0400000000004</v>
      </c>
    </row>
    <row r="225" spans="1:33" x14ac:dyDescent="0.2">
      <c r="A225" s="41" t="s">
        <v>34</v>
      </c>
      <c r="B225" s="36">
        <v>9024</v>
      </c>
      <c r="C225" s="38">
        <v>301</v>
      </c>
      <c r="D225" s="22">
        <v>169</v>
      </c>
      <c r="E225" s="42">
        <v>8</v>
      </c>
      <c r="F225" s="87">
        <v>0.94</v>
      </c>
      <c r="G225" s="88">
        <v>672</v>
      </c>
      <c r="H225" s="88">
        <v>39</v>
      </c>
      <c r="I225" s="87">
        <v>0.95</v>
      </c>
      <c r="J225" s="88">
        <v>298</v>
      </c>
      <c r="K225" s="88">
        <v>8</v>
      </c>
      <c r="L225" s="57">
        <v>0.97</v>
      </c>
      <c r="M225" s="18">
        <v>7.57</v>
      </c>
      <c r="N225" s="18">
        <v>7.63</v>
      </c>
      <c r="O225" s="55">
        <v>2090</v>
      </c>
      <c r="P225" s="55">
        <v>1806.4</v>
      </c>
      <c r="Q225" s="55">
        <v>75.8</v>
      </c>
      <c r="R225" s="18">
        <v>5.7</v>
      </c>
      <c r="S225" s="59">
        <v>0.92</v>
      </c>
      <c r="T225" s="55">
        <v>14.1</v>
      </c>
      <c r="U225" s="18">
        <v>0.86</v>
      </c>
      <c r="V225" s="59">
        <v>0.93</v>
      </c>
      <c r="W225" s="5">
        <v>10.42</v>
      </c>
      <c r="X225" s="21">
        <v>16.100000000000001</v>
      </c>
      <c r="Y225" s="25">
        <v>9243</v>
      </c>
      <c r="Z225" s="5">
        <f t="shared" si="185"/>
        <v>1.0242686170212767</v>
      </c>
      <c r="AA225" s="25">
        <v>91</v>
      </c>
      <c r="AB225" s="116">
        <f t="shared" si="186"/>
        <v>0.60199999999999998</v>
      </c>
      <c r="AC225" s="117">
        <f t="shared" si="187"/>
        <v>50.869</v>
      </c>
      <c r="AD225" s="118">
        <f t="shared" si="188"/>
        <v>0.42390833333333333</v>
      </c>
      <c r="AE225" s="119">
        <f t="shared" si="189"/>
        <v>202.27199999999999</v>
      </c>
      <c r="AF225" s="118">
        <f t="shared" si="190"/>
        <v>1.4551942446043165</v>
      </c>
      <c r="AG225" s="130">
        <f t="shared" si="191"/>
        <v>2696.96</v>
      </c>
    </row>
    <row r="226" spans="1:33" x14ac:dyDescent="0.2">
      <c r="A226" s="41" t="s">
        <v>35</v>
      </c>
      <c r="B226" s="36">
        <v>10347</v>
      </c>
      <c r="C226" s="38">
        <v>334</v>
      </c>
      <c r="D226" s="22">
        <v>370</v>
      </c>
      <c r="E226" s="42">
        <v>10</v>
      </c>
      <c r="F226" s="87">
        <v>0.97</v>
      </c>
      <c r="G226" s="88">
        <v>832</v>
      </c>
      <c r="H226" s="88">
        <v>30</v>
      </c>
      <c r="I226" s="87">
        <v>0.96</v>
      </c>
      <c r="J226" s="88">
        <v>323</v>
      </c>
      <c r="K226" s="88">
        <v>7</v>
      </c>
      <c r="L226" s="57">
        <v>0.97</v>
      </c>
      <c r="M226" s="18">
        <v>7.6049999999999995</v>
      </c>
      <c r="N226" s="18">
        <v>7.5125000000000002</v>
      </c>
      <c r="O226" s="55">
        <v>2063.5</v>
      </c>
      <c r="P226" s="55">
        <v>1653.75</v>
      </c>
      <c r="Q226" s="55">
        <v>84</v>
      </c>
      <c r="R226" s="18">
        <v>5.56</v>
      </c>
      <c r="S226" s="59">
        <v>0.93</v>
      </c>
      <c r="T226" s="55">
        <v>19.899999999999999</v>
      </c>
      <c r="U226" s="18">
        <v>1.74</v>
      </c>
      <c r="V226" s="59">
        <v>0.91</v>
      </c>
      <c r="W226" s="5">
        <v>21.44</v>
      </c>
      <c r="X226" s="21">
        <v>14.8</v>
      </c>
      <c r="Y226" s="25">
        <v>8763</v>
      </c>
      <c r="Z226" s="5">
        <f t="shared" si="185"/>
        <v>0.84691214844882579</v>
      </c>
      <c r="AA226" s="25">
        <v>120</v>
      </c>
      <c r="AB226" s="116">
        <f t="shared" si="186"/>
        <v>0.66800000000000004</v>
      </c>
      <c r="AC226" s="117">
        <f t="shared" si="187"/>
        <v>123.58</v>
      </c>
      <c r="AD226" s="118">
        <f t="shared" si="188"/>
        <v>1.0298333333333334</v>
      </c>
      <c r="AE226" s="119">
        <f t="shared" si="189"/>
        <v>277.88799999999998</v>
      </c>
      <c r="AF226" s="118">
        <f t="shared" si="190"/>
        <v>1.9991942446043163</v>
      </c>
      <c r="AG226" s="130">
        <f t="shared" si="191"/>
        <v>3705.1733333333332</v>
      </c>
    </row>
    <row r="227" spans="1:33" x14ac:dyDescent="0.2">
      <c r="A227" s="41" t="s">
        <v>36</v>
      </c>
      <c r="B227" s="36">
        <v>14240</v>
      </c>
      <c r="C227" s="38">
        <v>459</v>
      </c>
      <c r="D227" s="22">
        <v>164</v>
      </c>
      <c r="E227" s="42">
        <v>4</v>
      </c>
      <c r="F227" s="87">
        <v>0.98</v>
      </c>
      <c r="G227" s="88">
        <v>497</v>
      </c>
      <c r="H227" s="88">
        <v>25</v>
      </c>
      <c r="I227" s="87">
        <v>0.93</v>
      </c>
      <c r="J227" s="88">
        <v>185</v>
      </c>
      <c r="K227" s="88">
        <v>6</v>
      </c>
      <c r="L227" s="57">
        <v>0.97</v>
      </c>
      <c r="M227" s="18">
        <v>7.807500000000001</v>
      </c>
      <c r="N227" s="18">
        <v>7.7299999999999995</v>
      </c>
      <c r="O227" s="55">
        <v>1949.75</v>
      </c>
      <c r="P227" s="55">
        <v>1733.75</v>
      </c>
      <c r="Q227" s="55">
        <v>42.6</v>
      </c>
      <c r="R227" s="18">
        <v>3.1</v>
      </c>
      <c r="S227" s="59">
        <v>0.93</v>
      </c>
      <c r="T227" s="55">
        <v>10.4</v>
      </c>
      <c r="U227" s="18">
        <v>0.91</v>
      </c>
      <c r="V227" s="59">
        <v>0.9</v>
      </c>
      <c r="W227" s="5">
        <v>11.2</v>
      </c>
      <c r="X227" s="21">
        <v>15.4</v>
      </c>
      <c r="Y227" s="25">
        <v>8713</v>
      </c>
      <c r="Z227" s="5">
        <f t="shared" si="185"/>
        <v>0.61186797752808986</v>
      </c>
      <c r="AA227" s="25">
        <v>219</v>
      </c>
      <c r="AB227" s="116">
        <f t="shared" si="186"/>
        <v>0.91800000000000004</v>
      </c>
      <c r="AC227" s="117">
        <f t="shared" si="187"/>
        <v>75.275999999999996</v>
      </c>
      <c r="AD227" s="118">
        <f t="shared" si="188"/>
        <v>0.62729999999999997</v>
      </c>
      <c r="AE227" s="119">
        <f t="shared" si="189"/>
        <v>228.12299999999999</v>
      </c>
      <c r="AF227" s="118">
        <f t="shared" si="190"/>
        <v>1.6411726618705036</v>
      </c>
      <c r="AG227" s="130">
        <f t="shared" si="191"/>
        <v>3041.6400000000003</v>
      </c>
    </row>
    <row r="228" spans="1:33" x14ac:dyDescent="0.2">
      <c r="A228" s="41" t="s">
        <v>37</v>
      </c>
      <c r="B228" s="36">
        <v>15916</v>
      </c>
      <c r="C228" s="38">
        <v>513</v>
      </c>
      <c r="D228" s="22">
        <v>189</v>
      </c>
      <c r="E228" s="42">
        <v>5</v>
      </c>
      <c r="F228" s="87">
        <v>0.97</v>
      </c>
      <c r="G228" s="88">
        <v>370</v>
      </c>
      <c r="H228" s="88">
        <v>22</v>
      </c>
      <c r="I228" s="87">
        <v>0.93</v>
      </c>
      <c r="J228" s="88">
        <v>166</v>
      </c>
      <c r="K228" s="88">
        <v>6</v>
      </c>
      <c r="L228" s="57">
        <v>0.96</v>
      </c>
      <c r="M228" s="18">
        <v>7.4359999999999999</v>
      </c>
      <c r="N228" s="18">
        <v>7.6159999999999997</v>
      </c>
      <c r="O228" s="55">
        <v>1779.8</v>
      </c>
      <c r="P228" s="55">
        <v>1804.6</v>
      </c>
      <c r="Q228" s="18">
        <v>42.8</v>
      </c>
      <c r="R228" s="18">
        <v>5.2</v>
      </c>
      <c r="S228" s="59">
        <v>0.87</v>
      </c>
      <c r="T228" s="55">
        <v>12.1</v>
      </c>
      <c r="U228" s="18">
        <v>1.29</v>
      </c>
      <c r="V228" s="59">
        <v>0.89</v>
      </c>
      <c r="W228" s="5">
        <v>18.86</v>
      </c>
      <c r="X228" s="21">
        <v>15.3</v>
      </c>
      <c r="Y228" s="25">
        <v>9116</v>
      </c>
      <c r="Z228" s="5">
        <f t="shared" si="185"/>
        <v>0.57275697411409898</v>
      </c>
      <c r="AA228" s="25">
        <v>252</v>
      </c>
      <c r="AB228" s="116">
        <f t="shared" si="186"/>
        <v>1.026</v>
      </c>
      <c r="AC228" s="117">
        <f t="shared" si="187"/>
        <v>96.956999999999994</v>
      </c>
      <c r="AD228" s="118">
        <f t="shared" si="188"/>
        <v>0.807975</v>
      </c>
      <c r="AE228" s="119">
        <f t="shared" si="189"/>
        <v>189.81</v>
      </c>
      <c r="AF228" s="118">
        <f t="shared" si="190"/>
        <v>1.3655395683453238</v>
      </c>
      <c r="AG228" s="130">
        <f t="shared" si="191"/>
        <v>2530.8000000000002</v>
      </c>
    </row>
    <row r="229" spans="1:33" x14ac:dyDescent="0.2">
      <c r="A229" s="41" t="s">
        <v>40</v>
      </c>
      <c r="B229" s="36">
        <v>15748</v>
      </c>
      <c r="C229" s="38">
        <v>508</v>
      </c>
      <c r="D229" s="22">
        <v>114</v>
      </c>
      <c r="E229" s="42">
        <v>5</v>
      </c>
      <c r="F229" s="87">
        <v>0.95</v>
      </c>
      <c r="G229" s="88">
        <v>257</v>
      </c>
      <c r="H229" s="88">
        <v>20</v>
      </c>
      <c r="I229" s="87">
        <v>0.91</v>
      </c>
      <c r="J229" s="88">
        <v>103</v>
      </c>
      <c r="K229" s="88">
        <v>5</v>
      </c>
      <c r="L229" s="57">
        <v>0.94</v>
      </c>
      <c r="M229" s="18">
        <v>7.4849999999999994</v>
      </c>
      <c r="N229" s="18">
        <v>7.5024999999999995</v>
      </c>
      <c r="O229" s="55">
        <v>1948</v>
      </c>
      <c r="P229" s="55">
        <v>1856.5</v>
      </c>
      <c r="Q229" s="18">
        <v>44.1</v>
      </c>
      <c r="R229" s="18">
        <v>3.6</v>
      </c>
      <c r="S229" s="59">
        <v>0.93</v>
      </c>
      <c r="T229" s="55">
        <v>13</v>
      </c>
      <c r="U229" s="18">
        <v>1.71</v>
      </c>
      <c r="V229" s="59">
        <v>0.91</v>
      </c>
      <c r="W229" s="5">
        <v>17.760000000000002</v>
      </c>
      <c r="X229" s="21">
        <v>1.17</v>
      </c>
      <c r="Y229" s="25">
        <v>7992</v>
      </c>
      <c r="Z229" s="5">
        <f t="shared" si="185"/>
        <v>0.50749301498602994</v>
      </c>
      <c r="AA229" s="25">
        <v>265</v>
      </c>
      <c r="AB229" s="116">
        <f t="shared" si="186"/>
        <v>1.016</v>
      </c>
      <c r="AC229" s="117">
        <f t="shared" si="187"/>
        <v>57.911999999999999</v>
      </c>
      <c r="AD229" s="118">
        <f t="shared" si="188"/>
        <v>0.48259999999999997</v>
      </c>
      <c r="AE229" s="119">
        <f t="shared" si="189"/>
        <v>130.55600000000001</v>
      </c>
      <c r="AF229" s="118">
        <f t="shared" si="190"/>
        <v>0.93925179856115115</v>
      </c>
      <c r="AG229" s="130">
        <f t="shared" si="191"/>
        <v>1740.7466666666667</v>
      </c>
    </row>
    <row r="230" spans="1:33" x14ac:dyDescent="0.2">
      <c r="A230" s="41" t="s">
        <v>43</v>
      </c>
      <c r="B230" s="36">
        <v>8940</v>
      </c>
      <c r="C230" s="38">
        <v>298</v>
      </c>
      <c r="D230" s="22">
        <v>111</v>
      </c>
      <c r="E230" s="42">
        <v>8</v>
      </c>
      <c r="F230" s="87">
        <v>0.92</v>
      </c>
      <c r="G230" s="88">
        <v>379</v>
      </c>
      <c r="H230" s="88">
        <v>33</v>
      </c>
      <c r="I230" s="87">
        <v>0.89</v>
      </c>
      <c r="J230" s="88">
        <v>379</v>
      </c>
      <c r="K230" s="88">
        <v>5</v>
      </c>
      <c r="L230" s="57">
        <v>0.95</v>
      </c>
      <c r="M230" s="18">
        <v>7.681</v>
      </c>
      <c r="N230" s="18">
        <v>7.5125000000000002</v>
      </c>
      <c r="O230" s="55">
        <v>2043</v>
      </c>
      <c r="P230" s="55">
        <v>1858</v>
      </c>
      <c r="Q230" s="18">
        <v>49</v>
      </c>
      <c r="R230" s="18">
        <v>3.8</v>
      </c>
      <c r="S230" s="59">
        <v>0.93</v>
      </c>
      <c r="T230" s="55">
        <v>7.8</v>
      </c>
      <c r="U230" s="18">
        <v>0.64</v>
      </c>
      <c r="V230" s="59">
        <v>0.91</v>
      </c>
      <c r="W230" s="5">
        <v>17.2</v>
      </c>
      <c r="X230" s="21">
        <v>15.5</v>
      </c>
      <c r="Y230" s="25">
        <v>5340</v>
      </c>
      <c r="Z230" s="5">
        <f t="shared" si="185"/>
        <v>0.59731543624161076</v>
      </c>
      <c r="AA230" s="25">
        <v>139</v>
      </c>
      <c r="AB230" s="116">
        <f t="shared" si="186"/>
        <v>0.59599999999999997</v>
      </c>
      <c r="AC230" s="117">
        <f t="shared" si="187"/>
        <v>33.078000000000003</v>
      </c>
      <c r="AD230" s="118">
        <f t="shared" si="188"/>
        <v>0.27565000000000001</v>
      </c>
      <c r="AE230" s="119">
        <f t="shared" si="189"/>
        <v>112.94199999999999</v>
      </c>
      <c r="AF230" s="118">
        <f t="shared" si="190"/>
        <v>0.81253237410071932</v>
      </c>
      <c r="AG230" s="130">
        <f t="shared" si="191"/>
        <v>1505.8933333333334</v>
      </c>
    </row>
    <row r="231" spans="1:33" x14ac:dyDescent="0.2">
      <c r="A231" s="41" t="s">
        <v>46</v>
      </c>
      <c r="B231" s="36">
        <v>12871</v>
      </c>
      <c r="C231" s="38">
        <v>415</v>
      </c>
      <c r="D231" s="22">
        <v>184</v>
      </c>
      <c r="E231" s="42">
        <v>7</v>
      </c>
      <c r="F231" s="87">
        <v>0.94</v>
      </c>
      <c r="G231" s="88">
        <v>518</v>
      </c>
      <c r="H231" s="88">
        <v>32</v>
      </c>
      <c r="I231" s="87">
        <v>0.93</v>
      </c>
      <c r="J231" s="88">
        <v>226</v>
      </c>
      <c r="K231" s="88">
        <v>7</v>
      </c>
      <c r="L231" s="57">
        <v>0.97</v>
      </c>
      <c r="M231" s="18">
        <v>7.58</v>
      </c>
      <c r="N231" s="18">
        <v>7.7739999999999991</v>
      </c>
      <c r="O231" s="55">
        <v>1976</v>
      </c>
      <c r="P231" s="55">
        <v>1812.4</v>
      </c>
      <c r="Q231" s="18">
        <v>55.1</v>
      </c>
      <c r="R231" s="18">
        <v>5</v>
      </c>
      <c r="S231" s="59">
        <v>0.91</v>
      </c>
      <c r="T231" s="55">
        <v>9.4</v>
      </c>
      <c r="U231" s="18">
        <v>0.72</v>
      </c>
      <c r="V231" s="59">
        <v>0.9</v>
      </c>
      <c r="W231" s="5">
        <v>0</v>
      </c>
      <c r="X231" s="21" t="s">
        <v>115</v>
      </c>
      <c r="Y231" s="25">
        <v>6418</v>
      </c>
      <c r="Z231" s="5">
        <f t="shared" si="185"/>
        <v>0.49864035428482634</v>
      </c>
      <c r="AA231" s="25">
        <v>174</v>
      </c>
      <c r="AB231" s="116">
        <f t="shared" si="186"/>
        <v>0.83</v>
      </c>
      <c r="AC231" s="117">
        <f t="shared" si="187"/>
        <v>76.36</v>
      </c>
      <c r="AD231" s="118">
        <f t="shared" si="188"/>
        <v>0.63633333333333331</v>
      </c>
      <c r="AE231" s="119">
        <f t="shared" si="189"/>
        <v>214.97</v>
      </c>
      <c r="AF231" s="118">
        <f t="shared" si="190"/>
        <v>1.5465467625899281</v>
      </c>
      <c r="AG231" s="130">
        <f t="shared" si="191"/>
        <v>2866.2666666666669</v>
      </c>
    </row>
    <row r="232" spans="1:33" x14ac:dyDescent="0.2">
      <c r="A232" s="41" t="s">
        <v>49</v>
      </c>
      <c r="B232" s="36">
        <v>11778</v>
      </c>
      <c r="C232" s="38">
        <v>393</v>
      </c>
      <c r="D232" s="22">
        <v>181</v>
      </c>
      <c r="E232" s="42">
        <v>7</v>
      </c>
      <c r="F232" s="87">
        <v>0.94</v>
      </c>
      <c r="G232" s="88">
        <v>730</v>
      </c>
      <c r="H232" s="88">
        <v>30</v>
      </c>
      <c r="I232" s="87">
        <v>0.96</v>
      </c>
      <c r="J232" s="88">
        <v>333</v>
      </c>
      <c r="K232" s="88">
        <v>7</v>
      </c>
      <c r="L232" s="57">
        <v>0.98</v>
      </c>
      <c r="M232" s="18">
        <v>7.6974999999999998</v>
      </c>
      <c r="N232" s="18">
        <v>7.6950000000000003</v>
      </c>
      <c r="O232" s="55">
        <v>2522.5</v>
      </c>
      <c r="P232" s="55">
        <v>1940</v>
      </c>
      <c r="Q232" s="18">
        <v>63</v>
      </c>
      <c r="R232" s="18">
        <v>9.9</v>
      </c>
      <c r="S232" s="59">
        <v>0.85</v>
      </c>
      <c r="T232" s="55">
        <v>7.9</v>
      </c>
      <c r="U232" s="18">
        <v>0.42</v>
      </c>
      <c r="V232" s="59">
        <v>0.95</v>
      </c>
      <c r="W232" s="5">
        <v>20.72</v>
      </c>
      <c r="X232" s="21">
        <v>14.2</v>
      </c>
      <c r="Y232" s="25">
        <v>6890</v>
      </c>
      <c r="Z232" s="5">
        <f t="shared" si="185"/>
        <v>0.58498896247240617</v>
      </c>
      <c r="AA232" s="25">
        <v>107</v>
      </c>
      <c r="AB232" s="116">
        <f t="shared" si="186"/>
        <v>0.78600000000000003</v>
      </c>
      <c r="AC232" s="117">
        <f t="shared" si="187"/>
        <v>71.132999999999996</v>
      </c>
      <c r="AD232" s="118">
        <f t="shared" si="188"/>
        <v>0.59277499999999994</v>
      </c>
      <c r="AE232" s="119">
        <f t="shared" si="189"/>
        <v>286.89</v>
      </c>
      <c r="AF232" s="118">
        <f t="shared" si="190"/>
        <v>2.063956834532374</v>
      </c>
      <c r="AG232" s="130">
        <f t="shared" si="191"/>
        <v>3825.2000000000003</v>
      </c>
    </row>
    <row r="233" spans="1:33" ht="13.5" thickBot="1" x14ac:dyDescent="0.25">
      <c r="A233" s="41" t="s">
        <v>51</v>
      </c>
      <c r="B233" s="37">
        <v>12000</v>
      </c>
      <c r="C233" s="39">
        <v>387</v>
      </c>
      <c r="D233" s="30">
        <v>143</v>
      </c>
      <c r="E233" s="44">
        <v>5</v>
      </c>
      <c r="F233" s="96">
        <v>0.97</v>
      </c>
      <c r="G233" s="97">
        <v>525</v>
      </c>
      <c r="H233" s="97">
        <v>27</v>
      </c>
      <c r="I233" s="96">
        <v>0.95</v>
      </c>
      <c r="J233" s="97">
        <v>274</v>
      </c>
      <c r="K233" s="97">
        <v>5</v>
      </c>
      <c r="L233" s="57">
        <v>0.98</v>
      </c>
      <c r="M233" s="18">
        <v>7.7439999999999998</v>
      </c>
      <c r="N233" s="18">
        <v>7.8140000000000001</v>
      </c>
      <c r="O233" s="55">
        <v>2138</v>
      </c>
      <c r="P233" s="55">
        <v>1915.8</v>
      </c>
      <c r="Q233" s="18">
        <v>63.8</v>
      </c>
      <c r="R233" s="18">
        <v>10.7</v>
      </c>
      <c r="S233" s="59">
        <v>0.83</v>
      </c>
      <c r="T233" s="55">
        <v>9.6</v>
      </c>
      <c r="U233" s="18">
        <v>0.37</v>
      </c>
      <c r="V233" s="59">
        <v>0.96</v>
      </c>
      <c r="W233" s="53">
        <v>19.36</v>
      </c>
      <c r="X233" s="56">
        <v>15.5</v>
      </c>
      <c r="Y233" s="26">
        <v>6532</v>
      </c>
      <c r="Z233" s="5">
        <f t="shared" si="185"/>
        <v>0.54433333333333334</v>
      </c>
      <c r="AA233" s="26">
        <v>145</v>
      </c>
      <c r="AB233" s="116">
        <f t="shared" si="186"/>
        <v>0.77400000000000002</v>
      </c>
      <c r="AC233" s="117">
        <f t="shared" si="187"/>
        <v>55.341000000000001</v>
      </c>
      <c r="AD233" s="118">
        <f t="shared" si="188"/>
        <v>0.461175</v>
      </c>
      <c r="AE233" s="119">
        <f t="shared" si="189"/>
        <v>203.17500000000001</v>
      </c>
      <c r="AF233" s="118">
        <f t="shared" si="190"/>
        <v>1.4616906474820144</v>
      </c>
      <c r="AG233" s="130">
        <f t="shared" si="191"/>
        <v>2709</v>
      </c>
    </row>
    <row r="234" spans="1:33" ht="13.5" thickTop="1" x14ac:dyDescent="0.2">
      <c r="A234" s="48" t="s">
        <v>116</v>
      </c>
      <c r="B234" s="49">
        <f>SUM(B222:B233)</f>
        <v>140073</v>
      </c>
      <c r="C234" s="49"/>
      <c r="D234" s="49"/>
      <c r="E234" s="49"/>
      <c r="F234" s="70"/>
      <c r="G234" s="70"/>
      <c r="H234" s="70"/>
      <c r="I234" s="70"/>
      <c r="J234" s="70"/>
      <c r="K234" s="70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60">
        <f>SUM(W222:W233)</f>
        <v>195.41999999999996</v>
      </c>
      <c r="X234" s="49"/>
      <c r="Y234" s="49">
        <f>SUM(Y222:Y233)</f>
        <v>97027</v>
      </c>
      <c r="Z234" s="49"/>
      <c r="AA234" s="49">
        <f>SUM(AA222:AA233)</f>
        <v>1921</v>
      </c>
      <c r="AB234" s="120"/>
      <c r="AC234" s="121"/>
      <c r="AD234" s="122"/>
      <c r="AE234" s="123"/>
      <c r="AF234" s="122"/>
      <c r="AG234" s="138"/>
    </row>
    <row r="235" spans="1:33" ht="13.5" thickBot="1" x14ac:dyDescent="0.25">
      <c r="A235" s="47" t="s">
        <v>117</v>
      </c>
      <c r="B235" s="6">
        <f t="shared" ref="B235:V235" si="192">SUM(AVERAGE(B222:B233))</f>
        <v>11672.75</v>
      </c>
      <c r="C235" s="6">
        <f t="shared" si="192"/>
        <v>381.66666666666669</v>
      </c>
      <c r="D235" s="6">
        <f t="shared" si="192"/>
        <v>209.33333333333334</v>
      </c>
      <c r="E235" s="6">
        <f t="shared" si="192"/>
        <v>8.1666666666666661</v>
      </c>
      <c r="F235" s="58">
        <f>SUM(AVERAGE(F222:F233))</f>
        <v>0.95083333333333331</v>
      </c>
      <c r="G235" s="6">
        <f t="shared" si="192"/>
        <v>579.5</v>
      </c>
      <c r="H235" s="6">
        <f t="shared" si="192"/>
        <v>31.833333333333332</v>
      </c>
      <c r="I235" s="58">
        <f t="shared" ref="I235" si="193">SUM(AVERAGE(I222:I233))</f>
        <v>0.93666666666666654</v>
      </c>
      <c r="J235" s="6">
        <f t="shared" si="192"/>
        <v>271.41666666666669</v>
      </c>
      <c r="K235" s="6">
        <f t="shared" si="192"/>
        <v>6.333333333333333</v>
      </c>
      <c r="L235" s="58">
        <f t="shared" si="192"/>
        <v>0.96749999999999992</v>
      </c>
      <c r="M235" s="19">
        <f t="shared" si="192"/>
        <v>7.5838333333333345</v>
      </c>
      <c r="N235" s="19">
        <f t="shared" si="192"/>
        <v>7.6117916666666661</v>
      </c>
      <c r="O235" s="6">
        <f t="shared" si="192"/>
        <v>2140.5041666666666</v>
      </c>
      <c r="P235" s="6">
        <f t="shared" si="192"/>
        <v>1879.3916666666667</v>
      </c>
      <c r="Q235" s="19">
        <f t="shared" si="192"/>
        <v>62.216666666666669</v>
      </c>
      <c r="R235" s="19">
        <f t="shared" si="192"/>
        <v>6.2875000000000005</v>
      </c>
      <c r="S235" s="58">
        <f t="shared" si="192"/>
        <v>0.89916666666666656</v>
      </c>
      <c r="T235" s="19">
        <f t="shared" si="192"/>
        <v>13.610416666666667</v>
      </c>
      <c r="U235" s="19">
        <f t="shared" si="192"/>
        <v>0.97458333333333336</v>
      </c>
      <c r="V235" s="58">
        <f t="shared" si="192"/>
        <v>0.92416666666666669</v>
      </c>
      <c r="W235" s="19">
        <f>SUM(AVERAGE(W222:W233))</f>
        <v>16.284999999999997</v>
      </c>
      <c r="X235" s="6">
        <f>SUM(AVERAGE(X222:X233))</f>
        <v>13.906363636363636</v>
      </c>
      <c r="Y235" s="6">
        <f>SUM(AVERAGE(Y222:Y233))</f>
        <v>8085.583333333333</v>
      </c>
      <c r="Z235" s="40">
        <f>SUM(AVERAGE(Z222:Z233))</f>
        <v>0.72318036986676459</v>
      </c>
      <c r="AA235" s="6">
        <f>SUM(AVERAGE(AA222:AA233))</f>
        <v>160.08333333333334</v>
      </c>
      <c r="AB235" s="116">
        <f t="shared" ref="AB235" si="194">C235/$C$2</f>
        <v>0.76333333333333342</v>
      </c>
      <c r="AC235" s="117">
        <f t="shared" ref="AC235" si="195">(C235*D235)/1000</f>
        <v>79.895555555555561</v>
      </c>
      <c r="AD235" s="118">
        <f t="shared" si="188"/>
        <v>0.66579629629629633</v>
      </c>
      <c r="AE235" s="119">
        <f t="shared" ref="AE235" si="196">(C235*G235)/1000</f>
        <v>221.17583333333334</v>
      </c>
      <c r="AF235" s="124">
        <f t="shared" ref="AF235" si="197">(AE235)/$G$3</f>
        <v>1.5911930455635492</v>
      </c>
      <c r="AG235" s="142">
        <f>AVERAGE(AG222:AG233)</f>
        <v>2835.1166666666663</v>
      </c>
    </row>
    <row r="236" spans="1:33" ht="13.5" thickTop="1" x14ac:dyDescent="0.2"/>
    <row r="237" spans="1:33" ht="13.5" thickBot="1" x14ac:dyDescent="0.25"/>
    <row r="238" spans="1:33" ht="13.5" thickTop="1" x14ac:dyDescent="0.2">
      <c r="A238" s="11" t="s">
        <v>5</v>
      </c>
      <c r="B238" s="12" t="s">
        <v>6</v>
      </c>
      <c r="C238" s="12" t="s">
        <v>6</v>
      </c>
      <c r="D238" s="12" t="s">
        <v>7</v>
      </c>
      <c r="E238" s="12" t="s">
        <v>8</v>
      </c>
      <c r="F238" s="12" t="s">
        <v>2</v>
      </c>
      <c r="G238" s="12" t="s">
        <v>9</v>
      </c>
      <c r="H238" s="12" t="s">
        <v>10</v>
      </c>
      <c r="I238" s="12" t="s">
        <v>11</v>
      </c>
      <c r="J238" s="12" t="s">
        <v>12</v>
      </c>
      <c r="K238" s="12" t="s">
        <v>13</v>
      </c>
      <c r="L238" s="12" t="s">
        <v>3</v>
      </c>
      <c r="M238" s="12" t="s">
        <v>21</v>
      </c>
      <c r="N238" s="12" t="s">
        <v>14</v>
      </c>
      <c r="O238" s="12" t="s">
        <v>15</v>
      </c>
      <c r="P238" s="12" t="s">
        <v>16</v>
      </c>
      <c r="Q238" s="12" t="s">
        <v>68</v>
      </c>
      <c r="R238" s="12" t="s">
        <v>69</v>
      </c>
      <c r="S238" s="12" t="s">
        <v>70</v>
      </c>
      <c r="T238" s="12" t="s">
        <v>71</v>
      </c>
      <c r="U238" s="12" t="s">
        <v>72</v>
      </c>
      <c r="V238" s="12" t="s">
        <v>73</v>
      </c>
      <c r="W238" s="12" t="s">
        <v>17</v>
      </c>
      <c r="X238" s="13" t="s">
        <v>18</v>
      </c>
      <c r="Y238" s="13" t="s">
        <v>107</v>
      </c>
      <c r="Z238" s="13" t="s">
        <v>20</v>
      </c>
      <c r="AA238" s="13" t="s">
        <v>74</v>
      </c>
      <c r="AB238" s="109" t="s">
        <v>55</v>
      </c>
      <c r="AC238" s="110" t="s">
        <v>56</v>
      </c>
      <c r="AD238" s="111" t="s">
        <v>57</v>
      </c>
      <c r="AE238" s="112" t="s">
        <v>55</v>
      </c>
      <c r="AF238" s="111" t="s">
        <v>55</v>
      </c>
      <c r="AG238" s="109" t="s">
        <v>147</v>
      </c>
    </row>
    <row r="239" spans="1:33" ht="13.5" thickBot="1" x14ac:dyDescent="0.25">
      <c r="A239" s="14" t="s">
        <v>118</v>
      </c>
      <c r="B239" s="15" t="s">
        <v>23</v>
      </c>
      <c r="C239" s="16" t="s">
        <v>24</v>
      </c>
      <c r="D239" s="15" t="s">
        <v>25</v>
      </c>
      <c r="E239" s="15" t="s">
        <v>25</v>
      </c>
      <c r="F239" s="94" t="s">
        <v>26</v>
      </c>
      <c r="G239" s="95" t="s">
        <v>25</v>
      </c>
      <c r="H239" s="95" t="s">
        <v>25</v>
      </c>
      <c r="I239" s="94" t="s">
        <v>26</v>
      </c>
      <c r="J239" s="95" t="s">
        <v>25</v>
      </c>
      <c r="K239" s="95" t="s">
        <v>25</v>
      </c>
      <c r="L239" s="17" t="s">
        <v>26</v>
      </c>
      <c r="M239" s="15"/>
      <c r="N239" s="15"/>
      <c r="O239" s="15"/>
      <c r="P239" s="15"/>
      <c r="Q239" s="15"/>
      <c r="R239" s="15"/>
      <c r="S239" s="17" t="s">
        <v>26</v>
      </c>
      <c r="T239" s="15"/>
      <c r="U239" s="15"/>
      <c r="V239" s="17" t="s">
        <v>26</v>
      </c>
      <c r="W239" s="15" t="s">
        <v>27</v>
      </c>
      <c r="X239" s="17" t="s">
        <v>28</v>
      </c>
      <c r="Y239" s="17" t="s">
        <v>29</v>
      </c>
      <c r="Z239" s="16" t="s">
        <v>30</v>
      </c>
      <c r="AA239" s="17" t="s">
        <v>29</v>
      </c>
      <c r="AB239" s="113" t="s">
        <v>6</v>
      </c>
      <c r="AC239" s="114" t="s">
        <v>59</v>
      </c>
      <c r="AD239" s="85" t="s">
        <v>60</v>
      </c>
      <c r="AE239" s="115" t="s">
        <v>61</v>
      </c>
      <c r="AF239" s="85" t="s">
        <v>62</v>
      </c>
      <c r="AG239" s="127" t="s">
        <v>148</v>
      </c>
    </row>
    <row r="240" spans="1:33" ht="13.5" thickTop="1" x14ac:dyDescent="0.2">
      <c r="A240" s="41" t="s">
        <v>31</v>
      </c>
      <c r="B240" s="35">
        <v>19882</v>
      </c>
      <c r="C240" s="35">
        <v>641</v>
      </c>
      <c r="D240" s="27">
        <v>134</v>
      </c>
      <c r="E240" s="46">
        <v>7</v>
      </c>
      <c r="F240" s="87">
        <v>0.9</v>
      </c>
      <c r="G240" s="88">
        <v>368</v>
      </c>
      <c r="H240" s="88">
        <v>24</v>
      </c>
      <c r="I240" s="87">
        <v>0.83</v>
      </c>
      <c r="J240" s="88">
        <v>200</v>
      </c>
      <c r="K240" s="88">
        <v>5</v>
      </c>
      <c r="L240" s="57">
        <v>0.97</v>
      </c>
      <c r="M240" s="18">
        <v>7.7174999999999994</v>
      </c>
      <c r="N240" s="18">
        <v>7.7874999999999996</v>
      </c>
      <c r="O240" s="55">
        <v>1862.5</v>
      </c>
      <c r="P240" s="55">
        <v>1541.25</v>
      </c>
      <c r="Q240" s="18">
        <v>42.2</v>
      </c>
      <c r="R240" s="18">
        <v>12.33</v>
      </c>
      <c r="S240" s="59">
        <v>0.59</v>
      </c>
      <c r="T240" s="55">
        <v>6.7</v>
      </c>
      <c r="U240" s="18">
        <v>0.54</v>
      </c>
      <c r="V240" s="59">
        <v>0.77</v>
      </c>
      <c r="W240" s="28">
        <v>33.76</v>
      </c>
      <c r="X240" s="29">
        <v>15.4</v>
      </c>
      <c r="Y240" s="24">
        <v>6601</v>
      </c>
      <c r="Z240" s="5">
        <f t="shared" ref="Z240:Z251" si="198">Y240/B240</f>
        <v>0.33200885222814608</v>
      </c>
      <c r="AA240" s="24">
        <v>268</v>
      </c>
      <c r="AB240" s="116">
        <f>C240/$C$2</f>
        <v>1.282</v>
      </c>
      <c r="AC240" s="117">
        <f>(C240*D240)/1000</f>
        <v>85.894000000000005</v>
      </c>
      <c r="AD240" s="118">
        <f>(AC240)/$E$3</f>
        <v>0.71578333333333333</v>
      </c>
      <c r="AE240" s="119">
        <f>(C240*G240)/1000</f>
        <v>235.88800000000001</v>
      </c>
      <c r="AF240" s="118">
        <f>(AE240)/$G$3</f>
        <v>1.6970359712230216</v>
      </c>
      <c r="AG240" s="130">
        <f>(0.8*C240*G240)/60</f>
        <v>3145.1733333333336</v>
      </c>
    </row>
    <row r="241" spans="1:34" x14ac:dyDescent="0.2">
      <c r="A241" s="41" t="s">
        <v>32</v>
      </c>
      <c r="B241" s="36">
        <v>11774</v>
      </c>
      <c r="C241" s="38">
        <v>406</v>
      </c>
      <c r="D241" s="22">
        <v>146</v>
      </c>
      <c r="E241" s="42">
        <v>8</v>
      </c>
      <c r="F241" s="87">
        <v>0.94</v>
      </c>
      <c r="G241" s="88">
        <v>472</v>
      </c>
      <c r="H241" s="88">
        <v>25</v>
      </c>
      <c r="I241" s="87">
        <v>0.94</v>
      </c>
      <c r="J241" s="88">
        <v>258</v>
      </c>
      <c r="K241" s="88">
        <v>5</v>
      </c>
      <c r="L241" s="57">
        <v>0.98</v>
      </c>
      <c r="M241" s="18">
        <v>7.8274999999999997</v>
      </c>
      <c r="N241" s="18">
        <v>7.9249999999999998</v>
      </c>
      <c r="O241" s="55">
        <v>1924.5</v>
      </c>
      <c r="P241" s="55">
        <v>1687.75</v>
      </c>
      <c r="Q241" s="18">
        <v>57.2</v>
      </c>
      <c r="R241" s="18">
        <v>11.22</v>
      </c>
      <c r="S241" s="59">
        <v>0.78</v>
      </c>
      <c r="T241" s="55">
        <v>7.8</v>
      </c>
      <c r="U241" s="18">
        <v>0.59</v>
      </c>
      <c r="V241" s="59">
        <v>0.92</v>
      </c>
      <c r="W241" s="5">
        <v>12</v>
      </c>
      <c r="X241" s="21">
        <v>16.3</v>
      </c>
      <c r="Y241" s="25">
        <v>6104</v>
      </c>
      <c r="Z241" s="5">
        <f t="shared" si="198"/>
        <v>0.51843043995243754</v>
      </c>
      <c r="AA241" s="25">
        <v>139</v>
      </c>
      <c r="AB241" s="116">
        <f t="shared" ref="AB241:AB251" si="199">C241/$C$2</f>
        <v>0.81200000000000006</v>
      </c>
      <c r="AC241" s="117">
        <f t="shared" ref="AC241:AC251" si="200">(C241*D241)/1000</f>
        <v>59.276000000000003</v>
      </c>
      <c r="AD241" s="118">
        <f t="shared" ref="AD241:AD253" si="201">(AC241)/$E$3</f>
        <v>0.49396666666666672</v>
      </c>
      <c r="AE241" s="119">
        <f t="shared" ref="AE241:AE251" si="202">(C241*G241)/1000</f>
        <v>191.63200000000001</v>
      </c>
      <c r="AF241" s="118">
        <f t="shared" ref="AF241:AF251" si="203">(AE241)/$G$3</f>
        <v>1.3786474820143886</v>
      </c>
      <c r="AG241" s="130">
        <f t="shared" ref="AG241:AG251" si="204">(0.8*C241*G241)/60</f>
        <v>2555.0933333333332</v>
      </c>
    </row>
    <row r="242" spans="1:34" x14ac:dyDescent="0.2">
      <c r="A242" s="41" t="s">
        <v>33</v>
      </c>
      <c r="B242" s="36">
        <v>14451</v>
      </c>
      <c r="C242" s="38">
        <v>466</v>
      </c>
      <c r="D242" s="22">
        <v>150</v>
      </c>
      <c r="E242" s="42">
        <v>12</v>
      </c>
      <c r="F242" s="87">
        <v>0.9</v>
      </c>
      <c r="G242" s="88">
        <v>498</v>
      </c>
      <c r="H242" s="88">
        <v>40</v>
      </c>
      <c r="I242" s="87">
        <v>0.91</v>
      </c>
      <c r="J242" s="88">
        <v>242</v>
      </c>
      <c r="K242" s="88">
        <v>8</v>
      </c>
      <c r="L242" s="57">
        <v>0.96</v>
      </c>
      <c r="M242" s="18">
        <v>7.7760000000000007</v>
      </c>
      <c r="N242" s="18">
        <v>7.7740000000000009</v>
      </c>
      <c r="O242" s="55">
        <v>1869</v>
      </c>
      <c r="P242" s="55">
        <v>1568</v>
      </c>
      <c r="Q242" s="18">
        <v>61.1</v>
      </c>
      <c r="R242" s="18">
        <v>5.56</v>
      </c>
      <c r="S242" s="59">
        <v>0.9</v>
      </c>
      <c r="T242" s="55">
        <v>9.6</v>
      </c>
      <c r="U242" s="18">
        <v>1.27</v>
      </c>
      <c r="V242" s="59">
        <v>0.84</v>
      </c>
      <c r="W242" s="5">
        <v>11.24</v>
      </c>
      <c r="X242" s="21">
        <v>16.3</v>
      </c>
      <c r="Y242" s="25">
        <v>7933</v>
      </c>
      <c r="Z242" s="5">
        <f t="shared" si="198"/>
        <v>0.54895854958134382</v>
      </c>
      <c r="AA242" s="25">
        <v>151</v>
      </c>
      <c r="AB242" s="116">
        <f t="shared" si="199"/>
        <v>0.93200000000000005</v>
      </c>
      <c r="AC242" s="117">
        <f t="shared" si="200"/>
        <v>69.900000000000006</v>
      </c>
      <c r="AD242" s="118">
        <f t="shared" si="201"/>
        <v>0.58250000000000002</v>
      </c>
      <c r="AE242" s="119">
        <f t="shared" si="202"/>
        <v>232.06800000000001</v>
      </c>
      <c r="AF242" s="118">
        <f t="shared" si="203"/>
        <v>1.6695539568345326</v>
      </c>
      <c r="AG242" s="130">
        <f t="shared" si="204"/>
        <v>3094.24</v>
      </c>
    </row>
    <row r="243" spans="1:34" x14ac:dyDescent="0.2">
      <c r="A243" s="41" t="s">
        <v>34</v>
      </c>
      <c r="B243" s="36">
        <v>17879</v>
      </c>
      <c r="C243" s="38">
        <v>596</v>
      </c>
      <c r="D243" s="22">
        <v>192</v>
      </c>
      <c r="E243" s="42">
        <v>10</v>
      </c>
      <c r="F243" s="87">
        <v>0.92</v>
      </c>
      <c r="G243" s="88">
        <v>457</v>
      </c>
      <c r="H243" s="88">
        <v>26</v>
      </c>
      <c r="I243" s="87">
        <v>0.92</v>
      </c>
      <c r="J243" s="88">
        <v>190</v>
      </c>
      <c r="K243" s="88">
        <v>8</v>
      </c>
      <c r="L243" s="57">
        <v>0.94</v>
      </c>
      <c r="M243" s="18">
        <v>7.5649999999999995</v>
      </c>
      <c r="N243" s="18">
        <v>7.4875000000000007</v>
      </c>
      <c r="O243" s="55">
        <v>1660.25</v>
      </c>
      <c r="P243" s="55">
        <v>1345</v>
      </c>
      <c r="Q243" s="55">
        <v>50.4</v>
      </c>
      <c r="R243" s="18">
        <v>7.47</v>
      </c>
      <c r="S243" s="59">
        <v>0.83</v>
      </c>
      <c r="T243" s="55">
        <v>9.1999999999999993</v>
      </c>
      <c r="U243" s="18">
        <v>1.02</v>
      </c>
      <c r="V243" s="59">
        <v>0.86</v>
      </c>
      <c r="W243" s="5">
        <v>10.48</v>
      </c>
      <c r="X243" s="21">
        <v>17.3</v>
      </c>
      <c r="Y243" s="25">
        <v>6588</v>
      </c>
      <c r="Z243" s="5">
        <f t="shared" si="198"/>
        <v>0.36847698417137426</v>
      </c>
      <c r="AA243" s="25">
        <v>320</v>
      </c>
      <c r="AB243" s="116">
        <f t="shared" si="199"/>
        <v>1.1919999999999999</v>
      </c>
      <c r="AC243" s="117">
        <f t="shared" si="200"/>
        <v>114.432</v>
      </c>
      <c r="AD243" s="118">
        <f t="shared" si="201"/>
        <v>0.9536</v>
      </c>
      <c r="AE243" s="119">
        <f t="shared" si="202"/>
        <v>272.37200000000001</v>
      </c>
      <c r="AF243" s="118">
        <f t="shared" si="203"/>
        <v>1.9595107913669065</v>
      </c>
      <c r="AG243" s="130">
        <f t="shared" si="204"/>
        <v>3631.6266666666666</v>
      </c>
    </row>
    <row r="244" spans="1:34" x14ac:dyDescent="0.2">
      <c r="A244" s="41" t="s">
        <v>35</v>
      </c>
      <c r="B244" s="36">
        <v>14945</v>
      </c>
      <c r="C244" s="38">
        <v>482</v>
      </c>
      <c r="D244" s="22">
        <v>220</v>
      </c>
      <c r="E244" s="42">
        <v>6</v>
      </c>
      <c r="F244" s="87">
        <v>0.97</v>
      </c>
      <c r="G244" s="88">
        <v>495</v>
      </c>
      <c r="H244" s="88">
        <v>24</v>
      </c>
      <c r="I244" s="87">
        <v>0.91</v>
      </c>
      <c r="J244" s="88">
        <v>228</v>
      </c>
      <c r="K244" s="88">
        <v>7</v>
      </c>
      <c r="L244" s="57">
        <v>0.92</v>
      </c>
      <c r="M244" s="18">
        <v>7.4124999999999996</v>
      </c>
      <c r="N244" s="18">
        <v>7.7425000000000006</v>
      </c>
      <c r="O244" s="55">
        <v>2183.5</v>
      </c>
      <c r="P244" s="55">
        <v>1730.25</v>
      </c>
      <c r="Q244" s="55">
        <v>55.5</v>
      </c>
      <c r="R244" s="18">
        <v>6.83</v>
      </c>
      <c r="S244" s="59">
        <v>0.83</v>
      </c>
      <c r="T244" s="55">
        <v>8.1</v>
      </c>
      <c r="U244" s="18">
        <v>1.43</v>
      </c>
      <c r="V244" s="61">
        <v>0.86</v>
      </c>
      <c r="W244" s="5">
        <v>9.06</v>
      </c>
      <c r="X244" s="21">
        <v>17.899999999999999</v>
      </c>
      <c r="Y244" s="25">
        <v>7808</v>
      </c>
      <c r="Z244" s="5">
        <f t="shared" si="198"/>
        <v>0.52244897959183678</v>
      </c>
      <c r="AA244" s="25">
        <v>214</v>
      </c>
      <c r="AB244" s="116">
        <f t="shared" si="199"/>
        <v>0.96399999999999997</v>
      </c>
      <c r="AC244" s="117">
        <f t="shared" si="200"/>
        <v>106.04</v>
      </c>
      <c r="AD244" s="118">
        <f t="shared" si="201"/>
        <v>0.88366666666666671</v>
      </c>
      <c r="AE244" s="119">
        <f t="shared" si="202"/>
        <v>238.59</v>
      </c>
      <c r="AF244" s="118">
        <f t="shared" si="203"/>
        <v>1.7164748201438849</v>
      </c>
      <c r="AG244" s="130">
        <f t="shared" si="204"/>
        <v>3181.2</v>
      </c>
    </row>
    <row r="245" spans="1:34" x14ac:dyDescent="0.2">
      <c r="A245" s="41" t="s">
        <v>36</v>
      </c>
      <c r="B245" s="36">
        <v>19820</v>
      </c>
      <c r="C245" s="38">
        <v>661</v>
      </c>
      <c r="D245" s="22">
        <v>69</v>
      </c>
      <c r="E245" s="42">
        <v>5</v>
      </c>
      <c r="F245" s="87">
        <v>0.93</v>
      </c>
      <c r="G245" s="88">
        <v>256</v>
      </c>
      <c r="H245" s="88">
        <v>17</v>
      </c>
      <c r="I245" s="87">
        <v>0.93</v>
      </c>
      <c r="J245" s="88">
        <v>106</v>
      </c>
      <c r="K245" s="88">
        <v>5</v>
      </c>
      <c r="L245" s="57">
        <v>0.96</v>
      </c>
      <c r="M245" s="18">
        <v>7.5559999999999992</v>
      </c>
      <c r="N245" s="18">
        <v>7.6019999999999994</v>
      </c>
      <c r="O245" s="55">
        <v>4745.6000000000004</v>
      </c>
      <c r="P245" s="55">
        <v>1463.6</v>
      </c>
      <c r="Q245" s="55">
        <v>34.700000000000003</v>
      </c>
      <c r="R245" s="18">
        <v>3.9</v>
      </c>
      <c r="S245" s="59">
        <v>0.89</v>
      </c>
      <c r="T245" s="55">
        <v>6.4</v>
      </c>
      <c r="U245" s="18">
        <v>1.38</v>
      </c>
      <c r="V245" s="59">
        <v>0.7</v>
      </c>
      <c r="W245" s="5">
        <v>27.98</v>
      </c>
      <c r="X245" s="21">
        <v>17.100000000000001</v>
      </c>
      <c r="Y245" s="25">
        <v>7110</v>
      </c>
      <c r="Z245" s="5">
        <f t="shared" si="198"/>
        <v>0.35872855701311807</v>
      </c>
      <c r="AA245" s="25">
        <v>407</v>
      </c>
      <c r="AB245" s="116">
        <f t="shared" si="199"/>
        <v>1.3220000000000001</v>
      </c>
      <c r="AC245" s="117">
        <f t="shared" si="200"/>
        <v>45.609000000000002</v>
      </c>
      <c r="AD245" s="118">
        <f t="shared" si="201"/>
        <v>0.380075</v>
      </c>
      <c r="AE245" s="119">
        <f t="shared" si="202"/>
        <v>169.21600000000001</v>
      </c>
      <c r="AF245" s="118">
        <f t="shared" si="203"/>
        <v>1.2173812949640288</v>
      </c>
      <c r="AG245" s="130">
        <f t="shared" si="204"/>
        <v>2256.2133333333336</v>
      </c>
    </row>
    <row r="246" spans="1:34" x14ac:dyDescent="0.2">
      <c r="A246" s="41" t="s">
        <v>37</v>
      </c>
      <c r="B246" s="63">
        <v>19477</v>
      </c>
      <c r="C246" s="38">
        <v>649</v>
      </c>
      <c r="D246" s="22">
        <v>104</v>
      </c>
      <c r="E246" s="42">
        <v>4</v>
      </c>
      <c r="F246" s="87">
        <v>0.96</v>
      </c>
      <c r="G246" s="88">
        <v>251</v>
      </c>
      <c r="H246" s="88">
        <v>19</v>
      </c>
      <c r="I246" s="87">
        <v>0.92</v>
      </c>
      <c r="J246" s="88">
        <v>127</v>
      </c>
      <c r="K246" s="88">
        <v>5</v>
      </c>
      <c r="L246" s="57">
        <v>0.96</v>
      </c>
      <c r="M246" s="18">
        <v>7.4799999999999995</v>
      </c>
      <c r="N246" s="18">
        <v>7.7733333333333334</v>
      </c>
      <c r="O246" s="55">
        <v>1789</v>
      </c>
      <c r="P246" s="55">
        <v>1608</v>
      </c>
      <c r="Q246" s="18">
        <v>39.700000000000003</v>
      </c>
      <c r="R246" s="18">
        <v>3.3</v>
      </c>
      <c r="S246" s="59">
        <v>0.91</v>
      </c>
      <c r="T246" s="55">
        <v>5.2</v>
      </c>
      <c r="U246" s="18">
        <v>1.61</v>
      </c>
      <c r="V246" s="59">
        <v>0.66</v>
      </c>
      <c r="W246" s="5">
        <v>0</v>
      </c>
      <c r="X246" s="21" t="s">
        <v>115</v>
      </c>
      <c r="Y246" s="62">
        <v>7324</v>
      </c>
      <c r="Z246" s="5">
        <f t="shared" si="198"/>
        <v>0.37603327001078196</v>
      </c>
      <c r="AA246" s="62">
        <v>351</v>
      </c>
      <c r="AB246" s="116">
        <f t="shared" si="199"/>
        <v>1.298</v>
      </c>
      <c r="AC246" s="117">
        <f t="shared" si="200"/>
        <v>67.495999999999995</v>
      </c>
      <c r="AD246" s="118">
        <f t="shared" si="201"/>
        <v>0.56246666666666667</v>
      </c>
      <c r="AE246" s="119">
        <f t="shared" si="202"/>
        <v>162.899</v>
      </c>
      <c r="AF246" s="118">
        <f t="shared" si="203"/>
        <v>1.1719352517985611</v>
      </c>
      <c r="AG246" s="130">
        <f t="shared" si="204"/>
        <v>2171.9866666666667</v>
      </c>
      <c r="AH246" t="s">
        <v>119</v>
      </c>
    </row>
    <row r="247" spans="1:34" x14ac:dyDescent="0.2">
      <c r="A247" s="41" t="s">
        <v>40</v>
      </c>
      <c r="B247" s="36">
        <v>17650</v>
      </c>
      <c r="C247" s="38">
        <v>569</v>
      </c>
      <c r="D247" s="22">
        <v>81</v>
      </c>
      <c r="E247" s="42">
        <v>5</v>
      </c>
      <c r="F247" s="87">
        <v>0.93</v>
      </c>
      <c r="G247" s="88">
        <v>308</v>
      </c>
      <c r="H247" s="88">
        <v>19</v>
      </c>
      <c r="I247" s="87">
        <v>0.94</v>
      </c>
      <c r="J247" s="88">
        <v>117</v>
      </c>
      <c r="K247" s="88">
        <v>4</v>
      </c>
      <c r="L247" s="57">
        <v>0.91</v>
      </c>
      <c r="M247" s="18">
        <v>7.32</v>
      </c>
      <c r="N247" s="18">
        <v>7.6620000000000008</v>
      </c>
      <c r="O247" s="55">
        <v>1975.6</v>
      </c>
      <c r="P247" s="55">
        <v>1747.2</v>
      </c>
      <c r="Q247" s="18">
        <v>46.5</v>
      </c>
      <c r="R247" s="18">
        <v>4.4000000000000004</v>
      </c>
      <c r="S247" s="59">
        <v>0.9</v>
      </c>
      <c r="T247" s="55">
        <v>5.2</v>
      </c>
      <c r="U247" s="18">
        <v>1.62</v>
      </c>
      <c r="V247" s="59">
        <v>0.68</v>
      </c>
      <c r="W247" s="5">
        <v>10.92</v>
      </c>
      <c r="X247" s="21">
        <v>15.8</v>
      </c>
      <c r="Y247" s="25">
        <v>8856</v>
      </c>
      <c r="Z247" s="5">
        <f t="shared" si="198"/>
        <v>0.50175637393767702</v>
      </c>
      <c r="AA247" s="25">
        <v>324</v>
      </c>
      <c r="AB247" s="116">
        <f t="shared" si="199"/>
        <v>1.1379999999999999</v>
      </c>
      <c r="AC247" s="117">
        <f t="shared" si="200"/>
        <v>46.088999999999999</v>
      </c>
      <c r="AD247" s="118">
        <f t="shared" si="201"/>
        <v>0.384075</v>
      </c>
      <c r="AE247" s="119">
        <f t="shared" si="202"/>
        <v>175.25200000000001</v>
      </c>
      <c r="AF247" s="118">
        <f t="shared" si="203"/>
        <v>1.2608057553956835</v>
      </c>
      <c r="AG247" s="130">
        <f t="shared" si="204"/>
        <v>2336.6933333333336</v>
      </c>
    </row>
    <row r="248" spans="1:34" x14ac:dyDescent="0.2">
      <c r="A248" s="41" t="s">
        <v>43</v>
      </c>
      <c r="B248" s="36">
        <v>10597</v>
      </c>
      <c r="C248" s="38">
        <v>353</v>
      </c>
      <c r="D248" s="22">
        <v>88</v>
      </c>
      <c r="E248" s="42">
        <v>8</v>
      </c>
      <c r="F248" s="87">
        <v>0.88</v>
      </c>
      <c r="G248" s="88">
        <v>268</v>
      </c>
      <c r="H248" s="88">
        <v>22</v>
      </c>
      <c r="I248" s="87">
        <v>0.93</v>
      </c>
      <c r="J248" s="88">
        <v>128</v>
      </c>
      <c r="K248" s="88">
        <v>7</v>
      </c>
      <c r="L248" s="57">
        <v>0.96</v>
      </c>
      <c r="M248" s="18">
        <v>7.51</v>
      </c>
      <c r="N248" s="18">
        <v>7.58</v>
      </c>
      <c r="O248" s="55">
        <v>1961</v>
      </c>
      <c r="P248" s="55">
        <v>1644</v>
      </c>
      <c r="Q248" s="18">
        <v>52.9</v>
      </c>
      <c r="R248" s="18">
        <v>6.1</v>
      </c>
      <c r="S248" s="59">
        <v>0.88</v>
      </c>
      <c r="T248" s="55">
        <v>4.7</v>
      </c>
      <c r="U248" s="18">
        <v>1.68</v>
      </c>
      <c r="V248" s="59">
        <v>0.67</v>
      </c>
      <c r="W248" s="5">
        <v>10.32</v>
      </c>
      <c r="X248" s="21">
        <v>16.399999999999999</v>
      </c>
      <c r="Y248" s="25">
        <v>6604</v>
      </c>
      <c r="Z248" s="5">
        <f t="shared" si="198"/>
        <v>0.62319524393696324</v>
      </c>
      <c r="AA248" s="25">
        <v>203</v>
      </c>
      <c r="AB248" s="116">
        <f t="shared" si="199"/>
        <v>0.70599999999999996</v>
      </c>
      <c r="AC248" s="117">
        <f t="shared" si="200"/>
        <v>31.064</v>
      </c>
      <c r="AD248" s="118">
        <f t="shared" si="201"/>
        <v>0.25886666666666669</v>
      </c>
      <c r="AE248" s="119">
        <f t="shared" si="202"/>
        <v>94.603999999999999</v>
      </c>
      <c r="AF248" s="118">
        <f t="shared" si="203"/>
        <v>0.68060431654676257</v>
      </c>
      <c r="AG248" s="130">
        <f t="shared" si="204"/>
        <v>1261.3866666666668</v>
      </c>
    </row>
    <row r="249" spans="1:34" x14ac:dyDescent="0.2">
      <c r="A249" s="41" t="s">
        <v>46</v>
      </c>
      <c r="B249" s="36">
        <v>10363</v>
      </c>
      <c r="C249" s="38">
        <v>334</v>
      </c>
      <c r="D249" s="22">
        <v>204</v>
      </c>
      <c r="E249" s="42">
        <v>7</v>
      </c>
      <c r="F249" s="87">
        <v>0.96</v>
      </c>
      <c r="G249" s="88">
        <v>598</v>
      </c>
      <c r="H249" s="88">
        <v>23</v>
      </c>
      <c r="I249" s="87">
        <v>0.96</v>
      </c>
      <c r="J249" s="88">
        <v>293</v>
      </c>
      <c r="K249" s="88">
        <v>6</v>
      </c>
      <c r="L249" s="57">
        <v>0.98</v>
      </c>
      <c r="M249" s="18">
        <v>7.45</v>
      </c>
      <c r="N249" s="18">
        <v>7.6</v>
      </c>
      <c r="O249" s="55">
        <v>2285</v>
      </c>
      <c r="P249" s="55">
        <v>1939</v>
      </c>
      <c r="Q249" s="18">
        <v>65.2</v>
      </c>
      <c r="R249" s="18">
        <v>11</v>
      </c>
      <c r="S249" s="59">
        <v>0.86</v>
      </c>
      <c r="T249" s="55">
        <v>8.8000000000000007</v>
      </c>
      <c r="U249" s="18">
        <v>0.93</v>
      </c>
      <c r="V249" s="59">
        <v>0.89</v>
      </c>
      <c r="W249" s="5">
        <v>11.32</v>
      </c>
      <c r="X249" s="21">
        <v>17</v>
      </c>
      <c r="Y249" s="25">
        <v>6113</v>
      </c>
      <c r="Z249" s="5">
        <f t="shared" si="198"/>
        <v>0.58988709833059927</v>
      </c>
      <c r="AA249" s="25">
        <v>120</v>
      </c>
      <c r="AB249" s="116">
        <f t="shared" si="199"/>
        <v>0.66800000000000004</v>
      </c>
      <c r="AC249" s="117">
        <f t="shared" si="200"/>
        <v>68.135999999999996</v>
      </c>
      <c r="AD249" s="118">
        <f t="shared" si="201"/>
        <v>0.56779999999999997</v>
      </c>
      <c r="AE249" s="119">
        <f t="shared" si="202"/>
        <v>199.732</v>
      </c>
      <c r="AF249" s="118">
        <f t="shared" si="203"/>
        <v>1.4369208633093524</v>
      </c>
      <c r="AG249" s="130">
        <f t="shared" si="204"/>
        <v>2663.0933333333332</v>
      </c>
    </row>
    <row r="250" spans="1:34" x14ac:dyDescent="0.2">
      <c r="A250" s="41" t="s">
        <v>49</v>
      </c>
      <c r="B250" s="36">
        <v>12296</v>
      </c>
      <c r="C250" s="38">
        <v>409.86666666666667</v>
      </c>
      <c r="D250" s="22">
        <v>206.75</v>
      </c>
      <c r="E250" s="42">
        <v>7.4</v>
      </c>
      <c r="F250" s="87">
        <v>0.96</v>
      </c>
      <c r="G250" s="88">
        <v>535.75</v>
      </c>
      <c r="H250" s="88">
        <v>28.54</v>
      </c>
      <c r="I250" s="87">
        <v>0.94</v>
      </c>
      <c r="J250" s="88">
        <v>257.5</v>
      </c>
      <c r="K250" s="88">
        <v>6</v>
      </c>
      <c r="L250" s="57">
        <v>0.97</v>
      </c>
      <c r="M250" s="18">
        <v>7.6325000000000003</v>
      </c>
      <c r="N250" s="18">
        <v>7.75</v>
      </c>
      <c r="O250" s="55">
        <v>2190</v>
      </c>
      <c r="P250" s="55">
        <v>1924.8</v>
      </c>
      <c r="Q250" s="18">
        <v>59.075000000000003</v>
      </c>
      <c r="R250" s="18">
        <v>12.518000000000001</v>
      </c>
      <c r="S250" s="59">
        <v>78.310749999999999</v>
      </c>
      <c r="T250" s="55">
        <v>8.7799999999999994</v>
      </c>
      <c r="U250" s="18">
        <v>1.33</v>
      </c>
      <c r="V250" s="59">
        <v>85.027999999999992</v>
      </c>
      <c r="W250" s="5">
        <v>0</v>
      </c>
      <c r="X250" s="21">
        <v>16</v>
      </c>
      <c r="Y250" s="25">
        <v>6014</v>
      </c>
      <c r="Z250" s="5">
        <f t="shared" si="198"/>
        <v>0.48910214703968768</v>
      </c>
      <c r="AA250" s="25">
        <v>154</v>
      </c>
      <c r="AB250" s="116">
        <f t="shared" si="199"/>
        <v>0.81973333333333331</v>
      </c>
      <c r="AC250" s="117">
        <f t="shared" si="200"/>
        <v>84.73993333333334</v>
      </c>
      <c r="AD250" s="118">
        <f t="shared" si="201"/>
        <v>0.70616611111111116</v>
      </c>
      <c r="AE250" s="119">
        <f t="shared" si="202"/>
        <v>219.58606666666668</v>
      </c>
      <c r="AF250" s="118">
        <f t="shared" si="203"/>
        <v>1.5797558752997602</v>
      </c>
      <c r="AG250" s="130">
        <f t="shared" si="204"/>
        <v>2927.8142222222227</v>
      </c>
    </row>
    <row r="251" spans="1:34" ht="13.5" thickBot="1" x14ac:dyDescent="0.25">
      <c r="A251" s="41" t="s">
        <v>51</v>
      </c>
      <c r="B251" s="37">
        <v>11814</v>
      </c>
      <c r="C251" s="39">
        <v>381.09677419354841</v>
      </c>
      <c r="D251" s="30">
        <v>176.2</v>
      </c>
      <c r="E251" s="44">
        <v>11.666666666666666</v>
      </c>
      <c r="F251" s="96">
        <v>0.91</v>
      </c>
      <c r="G251" s="97">
        <v>601.20000000000005</v>
      </c>
      <c r="H251" s="97">
        <v>27.619999999999997</v>
      </c>
      <c r="I251" s="96">
        <v>0.95</v>
      </c>
      <c r="J251" s="97">
        <v>306</v>
      </c>
      <c r="K251" s="97">
        <v>7.833333333333333</v>
      </c>
      <c r="L251" s="57">
        <v>0.97</v>
      </c>
      <c r="M251" s="18">
        <v>7.5733333333333333</v>
      </c>
      <c r="N251" s="18">
        <v>7.6033333333333326</v>
      </c>
      <c r="O251" s="55">
        <v>3146.8</v>
      </c>
      <c r="P251" s="55">
        <v>1787.4</v>
      </c>
      <c r="Q251" s="18">
        <v>72.7</v>
      </c>
      <c r="R251" s="18">
        <v>11.05</v>
      </c>
      <c r="S251" s="59">
        <v>81.629800000000003</v>
      </c>
      <c r="T251" s="55">
        <v>6.8666666666666671</v>
      </c>
      <c r="U251" s="18">
        <v>1.4600000000000002</v>
      </c>
      <c r="V251" s="59">
        <v>80.891599999999997</v>
      </c>
      <c r="W251" s="53">
        <v>24.5</v>
      </c>
      <c r="X251" s="56">
        <v>15.4</v>
      </c>
      <c r="Y251" s="26">
        <v>7594</v>
      </c>
      <c r="Z251" s="5">
        <f t="shared" si="198"/>
        <v>0.64279668190282713</v>
      </c>
      <c r="AA251" s="26">
        <v>112</v>
      </c>
      <c r="AB251" s="116">
        <f t="shared" si="199"/>
        <v>0.76219354838709685</v>
      </c>
      <c r="AC251" s="117">
        <f t="shared" si="200"/>
        <v>67.149251612903228</v>
      </c>
      <c r="AD251" s="118">
        <f t="shared" si="201"/>
        <v>0.55957709677419354</v>
      </c>
      <c r="AE251" s="119">
        <f t="shared" si="202"/>
        <v>229.11538064516131</v>
      </c>
      <c r="AF251" s="118">
        <f t="shared" si="203"/>
        <v>1.6483120909723836</v>
      </c>
      <c r="AG251" s="130">
        <f t="shared" si="204"/>
        <v>3054.8717419354848</v>
      </c>
    </row>
    <row r="252" spans="1:34" ht="13.5" thickTop="1" x14ac:dyDescent="0.2">
      <c r="A252" s="48" t="s">
        <v>120</v>
      </c>
      <c r="B252" s="49">
        <f>SUM(B240:B251)</f>
        <v>180948</v>
      </c>
      <c r="C252" s="49"/>
      <c r="D252" s="49"/>
      <c r="E252" s="49"/>
      <c r="F252" s="70"/>
      <c r="G252" s="70"/>
      <c r="H252" s="70"/>
      <c r="I252" s="70"/>
      <c r="J252" s="70"/>
      <c r="K252" s="70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60">
        <f>SUM(W240:W251)</f>
        <v>161.58000000000001</v>
      </c>
      <c r="X252" s="49"/>
      <c r="Y252" s="49">
        <f>SUM(Y240:Y251)</f>
        <v>84649</v>
      </c>
      <c r="Z252" s="49"/>
      <c r="AA252" s="49">
        <f>SUM(AA240:AA251)</f>
        <v>2763</v>
      </c>
      <c r="AB252" s="120"/>
      <c r="AC252" s="121"/>
      <c r="AD252" s="122"/>
      <c r="AE252" s="123"/>
      <c r="AF252" s="122"/>
      <c r="AG252" s="138"/>
    </row>
    <row r="253" spans="1:34" ht="13.5" thickBot="1" x14ac:dyDescent="0.25">
      <c r="A253" s="47" t="s">
        <v>121</v>
      </c>
      <c r="B253" s="6">
        <f t="shared" ref="B253:V253" si="205">SUM(AVERAGE(B240:B251))</f>
        <v>15079</v>
      </c>
      <c r="C253" s="6">
        <f t="shared" si="205"/>
        <v>495.66362007168459</v>
      </c>
      <c r="D253" s="6">
        <f t="shared" si="205"/>
        <v>147.57916666666668</v>
      </c>
      <c r="E253" s="6">
        <f t="shared" si="205"/>
        <v>7.5888888888888895</v>
      </c>
      <c r="F253" s="58">
        <f>SUM(AVERAGE(F240:F251))</f>
        <v>0.93</v>
      </c>
      <c r="G253" s="6">
        <f t="shared" si="205"/>
        <v>425.66249999999997</v>
      </c>
      <c r="H253" s="6">
        <f t="shared" si="205"/>
        <v>24.596666666666668</v>
      </c>
      <c r="I253" s="58">
        <f t="shared" ref="I253" si="206">SUM(AVERAGE(I240:I251))</f>
        <v>0.92333333333333301</v>
      </c>
      <c r="J253" s="6">
        <f t="shared" si="205"/>
        <v>204.375</v>
      </c>
      <c r="K253" s="6">
        <f t="shared" si="205"/>
        <v>6.1527777777777777</v>
      </c>
      <c r="L253" s="58">
        <f t="shared" si="205"/>
        <v>0.95666666666666689</v>
      </c>
      <c r="M253" s="19">
        <f t="shared" si="205"/>
        <v>7.56836111111111</v>
      </c>
      <c r="N253" s="19">
        <f t="shared" si="205"/>
        <v>7.6905972222222223</v>
      </c>
      <c r="O253" s="6">
        <f t="shared" si="205"/>
        <v>2299.3958333333335</v>
      </c>
      <c r="P253" s="6">
        <f t="shared" si="205"/>
        <v>1665.5208333333337</v>
      </c>
      <c r="Q253" s="19">
        <f t="shared" si="205"/>
        <v>53.097916666666663</v>
      </c>
      <c r="R253" s="19">
        <f t="shared" si="205"/>
        <v>7.973166666666665</v>
      </c>
      <c r="S253" s="58">
        <f t="shared" si="205"/>
        <v>14.025879166666668</v>
      </c>
      <c r="T253" s="19">
        <f t="shared" si="205"/>
        <v>7.278888888888889</v>
      </c>
      <c r="U253" s="19">
        <f t="shared" si="205"/>
        <v>1.2383333333333335</v>
      </c>
      <c r="V253" s="58">
        <f t="shared" si="205"/>
        <v>14.480799999999997</v>
      </c>
      <c r="W253" s="19">
        <f>SUM(AVERAGE(W240:W251))</f>
        <v>13.465000000000002</v>
      </c>
      <c r="X253" s="69">
        <f>SUM(AVERAGE(X240:X251))</f>
        <v>16.445454545454542</v>
      </c>
      <c r="Y253" s="6">
        <f>SUM(AVERAGE(Y240:Y251))</f>
        <v>7054.083333333333</v>
      </c>
      <c r="Z253" s="40">
        <f>SUM(AVERAGE(Z240:Z251))</f>
        <v>0.48931859814139939</v>
      </c>
      <c r="AA253" s="6">
        <f>SUM(AVERAGE(AA240:AA251))</f>
        <v>230.25</v>
      </c>
      <c r="AB253" s="116">
        <f t="shared" ref="AB253" si="207">C253/$C$2</f>
        <v>0.99132724014336915</v>
      </c>
      <c r="AC253" s="117">
        <f t="shared" ref="AC253" si="208">(C253*D253)/1000</f>
        <v>73.149623997162493</v>
      </c>
      <c r="AD253" s="118">
        <f t="shared" si="201"/>
        <v>0.60958019997635415</v>
      </c>
      <c r="AE253" s="119">
        <f t="shared" ref="AE253" si="209">(C253*G253)/1000</f>
        <v>210.98541567876342</v>
      </c>
      <c r="AF253" s="124">
        <f t="shared" ref="AF253" si="210">(AE253)/$G$3</f>
        <v>1.5178806883364275</v>
      </c>
      <c r="AG253" s="142">
        <f>AVERAGE(AG240:AG251)</f>
        <v>2689.9493859020308</v>
      </c>
    </row>
    <row r="254" spans="1:34" ht="13.5" thickTop="1" x14ac:dyDescent="0.2"/>
    <row r="255" spans="1:34" ht="13.5" thickBot="1" x14ac:dyDescent="0.25"/>
    <row r="256" spans="1:34" ht="13.5" thickTop="1" x14ac:dyDescent="0.2">
      <c r="A256" s="11" t="s">
        <v>5</v>
      </c>
      <c r="B256" s="12" t="s">
        <v>6</v>
      </c>
      <c r="C256" s="12" t="s">
        <v>6</v>
      </c>
      <c r="D256" s="12" t="s">
        <v>122</v>
      </c>
      <c r="E256" s="12" t="s">
        <v>123</v>
      </c>
      <c r="F256" s="12" t="s">
        <v>2</v>
      </c>
      <c r="G256" s="12" t="s">
        <v>124</v>
      </c>
      <c r="H256" s="12" t="s">
        <v>125</v>
      </c>
      <c r="I256" s="12" t="s">
        <v>11</v>
      </c>
      <c r="J256" s="12" t="s">
        <v>126</v>
      </c>
      <c r="K256" s="12" t="s">
        <v>127</v>
      </c>
      <c r="L256" s="12" t="s">
        <v>3</v>
      </c>
      <c r="M256" s="12" t="s">
        <v>128</v>
      </c>
      <c r="N256" s="12" t="s">
        <v>129</v>
      </c>
      <c r="O256" s="12" t="s">
        <v>130</v>
      </c>
      <c r="P256" s="12" t="s">
        <v>131</v>
      </c>
      <c r="Q256" s="12" t="s">
        <v>132</v>
      </c>
      <c r="R256" s="12" t="s">
        <v>133</v>
      </c>
      <c r="S256" s="12" t="s">
        <v>70</v>
      </c>
      <c r="T256" s="12" t="s">
        <v>134</v>
      </c>
      <c r="U256" s="12" t="s">
        <v>135</v>
      </c>
      <c r="V256" s="12" t="s">
        <v>73</v>
      </c>
      <c r="W256" s="12" t="s">
        <v>17</v>
      </c>
      <c r="X256" s="13" t="s">
        <v>18</v>
      </c>
      <c r="Y256" s="13" t="s">
        <v>107</v>
      </c>
      <c r="Z256" s="13" t="s">
        <v>20</v>
      </c>
      <c r="AA256" s="13" t="s">
        <v>74</v>
      </c>
      <c r="AB256" s="109" t="s">
        <v>55</v>
      </c>
      <c r="AC256" s="110" t="s">
        <v>56</v>
      </c>
      <c r="AD256" s="111" t="s">
        <v>57</v>
      </c>
      <c r="AE256" s="112" t="s">
        <v>55</v>
      </c>
      <c r="AF256" s="111" t="s">
        <v>55</v>
      </c>
      <c r="AG256" s="109" t="s">
        <v>147</v>
      </c>
    </row>
    <row r="257" spans="1:33" ht="13.5" thickBot="1" x14ac:dyDescent="0.25">
      <c r="A257" s="14" t="s">
        <v>136</v>
      </c>
      <c r="B257" s="15" t="s">
        <v>23</v>
      </c>
      <c r="C257" s="16" t="s">
        <v>24</v>
      </c>
      <c r="D257" s="15" t="s">
        <v>25</v>
      </c>
      <c r="E257" s="15" t="s">
        <v>25</v>
      </c>
      <c r="F257" s="94" t="s">
        <v>26</v>
      </c>
      <c r="G257" s="95" t="s">
        <v>25</v>
      </c>
      <c r="H257" s="95" t="s">
        <v>25</v>
      </c>
      <c r="I257" s="94" t="s">
        <v>26</v>
      </c>
      <c r="J257" s="95" t="s">
        <v>25</v>
      </c>
      <c r="K257" s="95" t="s">
        <v>25</v>
      </c>
      <c r="L257" s="17" t="s">
        <v>26</v>
      </c>
      <c r="M257" s="15"/>
      <c r="N257" s="15"/>
      <c r="O257" s="15"/>
      <c r="P257" s="15"/>
      <c r="Q257" s="15"/>
      <c r="R257" s="15"/>
      <c r="S257" s="17" t="s">
        <v>26</v>
      </c>
      <c r="T257" s="15"/>
      <c r="U257" s="15"/>
      <c r="V257" s="17" t="s">
        <v>26</v>
      </c>
      <c r="W257" s="15" t="s">
        <v>27</v>
      </c>
      <c r="X257" s="17" t="s">
        <v>28</v>
      </c>
      <c r="Y257" s="17" t="s">
        <v>29</v>
      </c>
      <c r="Z257" s="16" t="s">
        <v>30</v>
      </c>
      <c r="AA257" s="17" t="s">
        <v>29</v>
      </c>
      <c r="AB257" s="113" t="s">
        <v>6</v>
      </c>
      <c r="AC257" s="114" t="s">
        <v>59</v>
      </c>
      <c r="AD257" s="85" t="s">
        <v>60</v>
      </c>
      <c r="AE257" s="115" t="s">
        <v>61</v>
      </c>
      <c r="AF257" s="85" t="s">
        <v>62</v>
      </c>
      <c r="AG257" s="127" t="s">
        <v>148</v>
      </c>
    </row>
    <row r="258" spans="1:33" ht="13.5" thickTop="1" x14ac:dyDescent="0.2">
      <c r="A258" s="41" t="s">
        <v>31</v>
      </c>
      <c r="B258" s="35">
        <v>12420</v>
      </c>
      <c r="C258" s="35">
        <v>401</v>
      </c>
      <c r="D258" s="64">
        <v>383</v>
      </c>
      <c r="E258" s="91">
        <v>11</v>
      </c>
      <c r="F258" s="89">
        <v>0.93</v>
      </c>
      <c r="G258" s="90">
        <v>675</v>
      </c>
      <c r="H258" s="90">
        <v>26</v>
      </c>
      <c r="I258" s="89">
        <v>0.95</v>
      </c>
      <c r="J258" s="90">
        <v>280</v>
      </c>
      <c r="K258" s="90">
        <v>7</v>
      </c>
      <c r="L258" s="65">
        <v>0.97</v>
      </c>
      <c r="M258" s="18">
        <v>7.15</v>
      </c>
      <c r="N258" s="18">
        <v>7.59</v>
      </c>
      <c r="O258" s="55">
        <v>4028</v>
      </c>
      <c r="P258" s="55">
        <v>1715</v>
      </c>
      <c r="Q258" s="68">
        <v>138.30000000000001</v>
      </c>
      <c r="R258" s="68">
        <v>5.25</v>
      </c>
      <c r="S258" s="61">
        <v>0.95</v>
      </c>
      <c r="T258" s="68">
        <v>16.8</v>
      </c>
      <c r="U258" s="68">
        <v>0.76</v>
      </c>
      <c r="V258" s="61">
        <v>0.94</v>
      </c>
      <c r="W258" s="28">
        <v>24.74</v>
      </c>
      <c r="X258" s="29">
        <v>16.2</v>
      </c>
      <c r="Y258" s="24">
        <v>8133</v>
      </c>
      <c r="Z258" s="5">
        <f t="shared" ref="Z258:Z269" si="211">Y258/B258</f>
        <v>0.65483091787439618</v>
      </c>
      <c r="AA258" s="24">
        <v>127</v>
      </c>
      <c r="AB258" s="116">
        <f>C258/$C$2</f>
        <v>0.80200000000000005</v>
      </c>
      <c r="AC258" s="117">
        <f>(C258*D258)/1000</f>
        <v>153.583</v>
      </c>
      <c r="AD258" s="118">
        <f>(AC258)/$E$3</f>
        <v>1.2798583333333333</v>
      </c>
      <c r="AE258" s="119">
        <f>(C258*G258)/1000</f>
        <v>270.67500000000001</v>
      </c>
      <c r="AF258" s="118">
        <f>(AE258)/$G$3</f>
        <v>1.9473021582733814</v>
      </c>
      <c r="AG258" s="130">
        <f>(0.8*C258*G258)/60</f>
        <v>3609</v>
      </c>
    </row>
    <row r="259" spans="1:33" x14ac:dyDescent="0.2">
      <c r="A259" s="41" t="s">
        <v>32</v>
      </c>
      <c r="B259" s="36">
        <v>11115</v>
      </c>
      <c r="C259" s="38">
        <v>397</v>
      </c>
      <c r="D259" s="66">
        <v>210</v>
      </c>
      <c r="E259" s="92">
        <v>6</v>
      </c>
      <c r="F259" s="89">
        <v>0.97</v>
      </c>
      <c r="G259" s="90">
        <v>582</v>
      </c>
      <c r="H259" s="90">
        <v>27</v>
      </c>
      <c r="I259" s="89">
        <v>0.95</v>
      </c>
      <c r="J259" s="90">
        <v>300</v>
      </c>
      <c r="K259" s="90">
        <v>5</v>
      </c>
      <c r="L259" s="65">
        <v>0.98</v>
      </c>
      <c r="M259" s="18">
        <v>7.5</v>
      </c>
      <c r="N259" s="18" t="s">
        <v>137</v>
      </c>
      <c r="O259" s="55">
        <v>2093</v>
      </c>
      <c r="P259" s="55">
        <v>1907</v>
      </c>
      <c r="Q259" s="68">
        <v>57.2</v>
      </c>
      <c r="R259" s="68">
        <v>4.45</v>
      </c>
      <c r="S259" s="61">
        <v>0.93</v>
      </c>
      <c r="T259" s="68">
        <v>11.2</v>
      </c>
      <c r="U259" s="68">
        <v>0.47</v>
      </c>
      <c r="V259" s="61">
        <v>0.95</v>
      </c>
      <c r="W259" s="5">
        <v>23.22</v>
      </c>
      <c r="X259" s="21">
        <v>16.5</v>
      </c>
      <c r="Y259" s="25">
        <v>7455</v>
      </c>
      <c r="Z259" s="5">
        <f t="shared" si="211"/>
        <v>0.67071524966261808</v>
      </c>
      <c r="AA259" s="25">
        <v>91</v>
      </c>
      <c r="AB259" s="116">
        <f t="shared" ref="AB259:AB271" si="212">C259/$C$2</f>
        <v>0.79400000000000004</v>
      </c>
      <c r="AC259" s="117">
        <f t="shared" ref="AC259:AC271" si="213">(C259*D259)/1000</f>
        <v>83.37</v>
      </c>
      <c r="AD259" s="118">
        <f t="shared" ref="AD259:AD271" si="214">(AC259)/$E$3</f>
        <v>0.69475000000000009</v>
      </c>
      <c r="AE259" s="119">
        <f t="shared" ref="AE259:AE271" si="215">(C259*G259)/1000</f>
        <v>231.054</v>
      </c>
      <c r="AF259" s="118">
        <f t="shared" ref="AF259:AF269" si="216">(AE259)/$G$3</f>
        <v>1.6622589928057554</v>
      </c>
      <c r="AG259" s="130">
        <f t="shared" ref="AG259:AG269" si="217">(0.8*C259*G259)/60</f>
        <v>3080.7200000000003</v>
      </c>
    </row>
    <row r="260" spans="1:33" x14ac:dyDescent="0.2">
      <c r="A260" s="41" t="s">
        <v>33</v>
      </c>
      <c r="B260" s="36">
        <v>11494</v>
      </c>
      <c r="C260" s="38">
        <v>371</v>
      </c>
      <c r="D260" s="66">
        <v>167</v>
      </c>
      <c r="E260" s="92">
        <v>10</v>
      </c>
      <c r="F260" s="89">
        <v>0.95</v>
      </c>
      <c r="G260" s="90">
        <v>616</v>
      </c>
      <c r="H260" s="90">
        <v>34</v>
      </c>
      <c r="I260" s="89">
        <v>0.94</v>
      </c>
      <c r="J260" s="90">
        <v>314</v>
      </c>
      <c r="K260" s="90">
        <v>6</v>
      </c>
      <c r="L260" s="65">
        <v>0.98</v>
      </c>
      <c r="M260" s="18">
        <v>7.47</v>
      </c>
      <c r="N260" s="18">
        <v>7.63</v>
      </c>
      <c r="O260" s="55">
        <v>2148</v>
      </c>
      <c r="P260" s="55">
        <v>1947</v>
      </c>
      <c r="Q260" s="68">
        <v>63.9</v>
      </c>
      <c r="R260" s="68">
        <v>5.1100000000000003</v>
      </c>
      <c r="S260" s="61">
        <v>0.92</v>
      </c>
      <c r="T260" s="68">
        <v>8.4</v>
      </c>
      <c r="U260" s="68">
        <v>0.6</v>
      </c>
      <c r="V260" s="61">
        <v>0.93</v>
      </c>
      <c r="W260" s="5">
        <v>35.119999999999997</v>
      </c>
      <c r="X260" s="21">
        <v>15.9</v>
      </c>
      <c r="Y260" s="25">
        <v>8379</v>
      </c>
      <c r="Z260" s="5">
        <f t="shared" si="211"/>
        <v>0.72898903775883073</v>
      </c>
      <c r="AA260" s="25">
        <v>59</v>
      </c>
      <c r="AB260" s="116">
        <f t="shared" si="212"/>
        <v>0.74199999999999999</v>
      </c>
      <c r="AC260" s="117">
        <f t="shared" si="213"/>
        <v>61.957000000000001</v>
      </c>
      <c r="AD260" s="118">
        <f t="shared" si="214"/>
        <v>0.51630833333333337</v>
      </c>
      <c r="AE260" s="119">
        <f t="shared" si="215"/>
        <v>228.536</v>
      </c>
      <c r="AF260" s="118">
        <f t="shared" si="216"/>
        <v>1.6441438848920864</v>
      </c>
      <c r="AG260" s="130">
        <f t="shared" si="217"/>
        <v>3047.146666666667</v>
      </c>
    </row>
    <row r="261" spans="1:33" x14ac:dyDescent="0.2">
      <c r="A261" s="41" t="s">
        <v>34</v>
      </c>
      <c r="B261" s="36">
        <v>12520</v>
      </c>
      <c r="C261" s="38">
        <v>417</v>
      </c>
      <c r="D261" s="66">
        <v>151</v>
      </c>
      <c r="E261" s="92">
        <v>15</v>
      </c>
      <c r="F261" s="89">
        <v>0.91</v>
      </c>
      <c r="G261" s="90">
        <v>503</v>
      </c>
      <c r="H261" s="90">
        <v>44</v>
      </c>
      <c r="I261" s="89">
        <v>0.91</v>
      </c>
      <c r="J261" s="90">
        <v>253</v>
      </c>
      <c r="K261" s="90">
        <v>8</v>
      </c>
      <c r="L261" s="65">
        <v>0.97</v>
      </c>
      <c r="M261" s="18">
        <v>7.26</v>
      </c>
      <c r="N261" s="18">
        <v>7.43</v>
      </c>
      <c r="O261" s="55">
        <v>1814</v>
      </c>
      <c r="P261" s="55">
        <v>1508</v>
      </c>
      <c r="Q261" s="68">
        <v>52.7</v>
      </c>
      <c r="R261" s="68">
        <v>7.44</v>
      </c>
      <c r="S261" s="61">
        <v>0.83</v>
      </c>
      <c r="T261" s="68">
        <v>13.1</v>
      </c>
      <c r="U261" s="68">
        <v>1.29</v>
      </c>
      <c r="V261" s="61">
        <v>0.86</v>
      </c>
      <c r="W261" s="5" t="s">
        <v>138</v>
      </c>
      <c r="X261" s="21">
        <v>15.5</v>
      </c>
      <c r="Y261" s="25">
        <v>7840</v>
      </c>
      <c r="Z261" s="5">
        <f t="shared" si="211"/>
        <v>0.62619808306709268</v>
      </c>
      <c r="AA261" s="25">
        <v>86</v>
      </c>
      <c r="AB261" s="116">
        <f t="shared" si="212"/>
        <v>0.83399999999999996</v>
      </c>
      <c r="AC261" s="117">
        <f t="shared" si="213"/>
        <v>62.966999999999999</v>
      </c>
      <c r="AD261" s="118">
        <f t="shared" si="214"/>
        <v>0.524725</v>
      </c>
      <c r="AE261" s="119">
        <f t="shared" si="215"/>
        <v>209.751</v>
      </c>
      <c r="AF261" s="118">
        <f t="shared" si="216"/>
        <v>1.5090000000000001</v>
      </c>
      <c r="AG261" s="130">
        <f t="shared" si="217"/>
        <v>2796.6800000000003</v>
      </c>
    </row>
    <row r="262" spans="1:33" x14ac:dyDescent="0.2">
      <c r="A262" s="41" t="s">
        <v>35</v>
      </c>
      <c r="B262" s="36">
        <v>12491</v>
      </c>
      <c r="C262" s="38">
        <v>403</v>
      </c>
      <c r="D262" s="66">
        <v>236</v>
      </c>
      <c r="E262" s="92">
        <v>18</v>
      </c>
      <c r="F262" s="89">
        <v>0.9</v>
      </c>
      <c r="G262" s="90">
        <v>468</v>
      </c>
      <c r="H262" s="90">
        <v>38</v>
      </c>
      <c r="I262" s="89">
        <v>0.92</v>
      </c>
      <c r="J262" s="90">
        <v>260</v>
      </c>
      <c r="K262" s="90">
        <v>7</v>
      </c>
      <c r="L262" s="65">
        <v>0.97</v>
      </c>
      <c r="M262" s="18">
        <v>7.48</v>
      </c>
      <c r="N262" s="18">
        <v>7.55</v>
      </c>
      <c r="O262" s="55">
        <v>2095</v>
      </c>
      <c r="P262" s="55">
        <v>1949</v>
      </c>
      <c r="Q262" s="68">
        <v>54.8</v>
      </c>
      <c r="R262" s="68">
        <v>6.81</v>
      </c>
      <c r="S262" s="61">
        <v>0.87</v>
      </c>
      <c r="T262" s="68">
        <v>7.6</v>
      </c>
      <c r="U262" s="68">
        <v>1.56</v>
      </c>
      <c r="V262" s="61">
        <v>0.8</v>
      </c>
      <c r="W262" s="5">
        <v>34.36</v>
      </c>
      <c r="X262" s="21">
        <v>17</v>
      </c>
      <c r="Y262" s="25">
        <v>8017</v>
      </c>
      <c r="Z262" s="5">
        <f t="shared" si="211"/>
        <v>0.64182211192058281</v>
      </c>
      <c r="AA262" s="25">
        <v>240</v>
      </c>
      <c r="AB262" s="116">
        <f t="shared" si="212"/>
        <v>0.80600000000000005</v>
      </c>
      <c r="AC262" s="117">
        <f t="shared" si="213"/>
        <v>95.108000000000004</v>
      </c>
      <c r="AD262" s="118">
        <f t="shared" si="214"/>
        <v>0.79256666666666675</v>
      </c>
      <c r="AE262" s="119">
        <f t="shared" si="215"/>
        <v>188.60400000000001</v>
      </c>
      <c r="AF262" s="118">
        <f t="shared" si="216"/>
        <v>1.356863309352518</v>
      </c>
      <c r="AG262" s="130">
        <f t="shared" si="217"/>
        <v>2514.7200000000003</v>
      </c>
    </row>
    <row r="263" spans="1:33" x14ac:dyDescent="0.2">
      <c r="A263" s="41" t="s">
        <v>36</v>
      </c>
      <c r="B263" s="36">
        <v>18144</v>
      </c>
      <c r="C263" s="38">
        <v>605</v>
      </c>
      <c r="D263" s="66">
        <v>80</v>
      </c>
      <c r="E263" s="92">
        <v>7</v>
      </c>
      <c r="F263" s="89">
        <v>0.82</v>
      </c>
      <c r="G263" s="90">
        <v>227</v>
      </c>
      <c r="H263" s="90">
        <v>21</v>
      </c>
      <c r="I263" s="89">
        <v>0.89</v>
      </c>
      <c r="J263" s="90">
        <v>100</v>
      </c>
      <c r="K263" s="90">
        <v>5</v>
      </c>
      <c r="L263" s="65">
        <v>0.94</v>
      </c>
      <c r="M263" s="18">
        <v>7.22</v>
      </c>
      <c r="N263" s="18">
        <v>7.39</v>
      </c>
      <c r="O263" s="55">
        <v>1737</v>
      </c>
      <c r="P263" s="55">
        <v>1444</v>
      </c>
      <c r="Q263" s="68">
        <v>37.5</v>
      </c>
      <c r="R263" s="68">
        <v>5.0999999999999996</v>
      </c>
      <c r="S263" s="61">
        <v>0.85</v>
      </c>
      <c r="T263" s="68">
        <v>6.8</v>
      </c>
      <c r="U263" s="68">
        <v>1.37</v>
      </c>
      <c r="V263" s="61">
        <v>0.69</v>
      </c>
      <c r="W263" s="5">
        <v>9.98</v>
      </c>
      <c r="X263" s="21">
        <v>17.7</v>
      </c>
      <c r="Y263" s="25">
        <v>7826</v>
      </c>
      <c r="Z263" s="5">
        <f t="shared" si="211"/>
        <v>0.43132716049382713</v>
      </c>
      <c r="AA263" s="25">
        <v>364</v>
      </c>
      <c r="AB263" s="116">
        <f t="shared" si="212"/>
        <v>1.21</v>
      </c>
      <c r="AC263" s="117">
        <f t="shared" si="213"/>
        <v>48.4</v>
      </c>
      <c r="AD263" s="118">
        <f t="shared" si="214"/>
        <v>0.40333333333333332</v>
      </c>
      <c r="AE263" s="119">
        <f t="shared" si="215"/>
        <v>137.33500000000001</v>
      </c>
      <c r="AF263" s="118">
        <f t="shared" si="216"/>
        <v>0.98802158273381302</v>
      </c>
      <c r="AG263" s="130">
        <f t="shared" si="217"/>
        <v>1831.1333333333334</v>
      </c>
    </row>
    <row r="264" spans="1:33" x14ac:dyDescent="0.2">
      <c r="A264" s="41" t="s">
        <v>37</v>
      </c>
      <c r="B264" s="36">
        <v>17489</v>
      </c>
      <c r="C264" s="38">
        <v>547.9666666666667</v>
      </c>
      <c r="D264" s="66">
        <v>85</v>
      </c>
      <c r="E264" s="92">
        <v>6.8</v>
      </c>
      <c r="F264" s="89">
        <v>0.8</v>
      </c>
      <c r="G264" s="90">
        <v>196</v>
      </c>
      <c r="H264" s="90">
        <v>17</v>
      </c>
      <c r="I264" s="89">
        <v>0.91</v>
      </c>
      <c r="J264" s="90">
        <v>78</v>
      </c>
      <c r="K264" s="90">
        <v>4</v>
      </c>
      <c r="L264" s="65">
        <v>0.92</v>
      </c>
      <c r="M264" s="18">
        <v>7.59</v>
      </c>
      <c r="N264" s="18">
        <v>7.9099999999999993</v>
      </c>
      <c r="O264" s="55">
        <v>1526.75</v>
      </c>
      <c r="P264" s="55">
        <v>1793.2</v>
      </c>
      <c r="Q264" s="68">
        <v>29.475000000000001</v>
      </c>
      <c r="R264" s="68">
        <v>3.4539999999999997</v>
      </c>
      <c r="S264" s="61">
        <v>0.85</v>
      </c>
      <c r="T264" s="68">
        <v>6.7050000000000001</v>
      </c>
      <c r="U264" s="68">
        <v>1.7280000000000002</v>
      </c>
      <c r="V264" s="61">
        <v>0.66</v>
      </c>
      <c r="W264" s="5">
        <v>19.88</v>
      </c>
      <c r="X264" s="21">
        <v>17.3</v>
      </c>
      <c r="Y264" s="25">
        <v>8227</v>
      </c>
      <c r="Z264" s="5">
        <f t="shared" si="211"/>
        <v>0.47040997198238893</v>
      </c>
      <c r="AA264" s="25">
        <v>334</v>
      </c>
      <c r="AB264" s="116">
        <f t="shared" si="212"/>
        <v>1.0959333333333334</v>
      </c>
      <c r="AC264" s="117">
        <f t="shared" si="213"/>
        <v>46.57716666666667</v>
      </c>
      <c r="AD264" s="118">
        <f t="shared" si="214"/>
        <v>0.38814305555555556</v>
      </c>
      <c r="AE264" s="119">
        <f t="shared" si="215"/>
        <v>107.40146666666668</v>
      </c>
      <c r="AF264" s="118">
        <f t="shared" si="216"/>
        <v>0.77267242206235021</v>
      </c>
      <c r="AG264" s="130">
        <f t="shared" si="217"/>
        <v>1432.0195555555556</v>
      </c>
    </row>
    <row r="265" spans="1:33" x14ac:dyDescent="0.2">
      <c r="A265" s="41" t="s">
        <v>40</v>
      </c>
      <c r="B265" s="36">
        <v>17486</v>
      </c>
      <c r="C265" s="38">
        <v>564</v>
      </c>
      <c r="D265" s="66">
        <v>86</v>
      </c>
      <c r="E265" s="92">
        <v>9</v>
      </c>
      <c r="F265" s="89">
        <v>0.81</v>
      </c>
      <c r="G265" s="90">
        <v>203</v>
      </c>
      <c r="H265" s="90">
        <v>15</v>
      </c>
      <c r="I265" s="89">
        <v>0.92</v>
      </c>
      <c r="J265" s="90">
        <v>102</v>
      </c>
      <c r="K265" s="90">
        <v>5</v>
      </c>
      <c r="L265" s="65">
        <v>0.94</v>
      </c>
      <c r="M265" s="18">
        <v>7.79</v>
      </c>
      <c r="N265" s="18">
        <v>7.67</v>
      </c>
      <c r="O265" s="55">
        <v>1479</v>
      </c>
      <c r="P265" s="55">
        <v>1322</v>
      </c>
      <c r="Q265" s="68">
        <v>30.1</v>
      </c>
      <c r="R265" s="68">
        <v>4.5999999999999996</v>
      </c>
      <c r="S265" s="61">
        <v>0.84</v>
      </c>
      <c r="T265" s="68">
        <v>5.0999999999999996</v>
      </c>
      <c r="U265" s="68">
        <v>0.86</v>
      </c>
      <c r="V265" s="61">
        <v>0.83</v>
      </c>
      <c r="W265" s="5" t="s">
        <v>115</v>
      </c>
      <c r="X265" s="21" t="s">
        <v>115</v>
      </c>
      <c r="Y265" s="25">
        <v>6858</v>
      </c>
      <c r="Z265" s="5">
        <f t="shared" si="211"/>
        <v>0.39219947386480614</v>
      </c>
      <c r="AA265" s="25">
        <v>444</v>
      </c>
      <c r="AB265" s="116">
        <f t="shared" si="212"/>
        <v>1.1279999999999999</v>
      </c>
      <c r="AC265" s="117">
        <f t="shared" si="213"/>
        <v>48.503999999999998</v>
      </c>
      <c r="AD265" s="118">
        <f t="shared" si="214"/>
        <v>0.4042</v>
      </c>
      <c r="AE265" s="119">
        <f t="shared" si="215"/>
        <v>114.492</v>
      </c>
      <c r="AF265" s="118">
        <f t="shared" si="216"/>
        <v>0.8236834532374101</v>
      </c>
      <c r="AG265" s="130">
        <f t="shared" si="217"/>
        <v>1526.5600000000002</v>
      </c>
    </row>
    <row r="266" spans="1:33" x14ac:dyDescent="0.2">
      <c r="A266" s="41" t="s">
        <v>43</v>
      </c>
      <c r="B266" s="36">
        <v>11154</v>
      </c>
      <c r="C266" s="38">
        <v>372</v>
      </c>
      <c r="D266" s="66">
        <v>100</v>
      </c>
      <c r="E266" s="92">
        <v>6</v>
      </c>
      <c r="F266" s="89">
        <v>0.94</v>
      </c>
      <c r="G266" s="90">
        <v>278</v>
      </c>
      <c r="H266" s="90">
        <v>22</v>
      </c>
      <c r="I266" s="89">
        <v>0.89</v>
      </c>
      <c r="J266" s="90">
        <v>131</v>
      </c>
      <c r="K266" s="90">
        <v>6</v>
      </c>
      <c r="L266" s="65">
        <v>0.93</v>
      </c>
      <c r="M266" s="18">
        <v>7.8</v>
      </c>
      <c r="N266" s="18">
        <v>7.7</v>
      </c>
      <c r="O266" s="55">
        <v>1755</v>
      </c>
      <c r="P266" s="55">
        <v>1647</v>
      </c>
      <c r="Q266" s="68">
        <v>33.1</v>
      </c>
      <c r="R266" s="68">
        <v>8.6999999999999993</v>
      </c>
      <c r="S266" s="61">
        <v>0.61</v>
      </c>
      <c r="T266" s="68">
        <v>5</v>
      </c>
      <c r="U266" s="68">
        <v>1.18</v>
      </c>
      <c r="V266" s="61">
        <v>0.74</v>
      </c>
      <c r="W266" s="5" t="s">
        <v>115</v>
      </c>
      <c r="X266" s="21" t="s">
        <v>115</v>
      </c>
      <c r="Y266" s="25">
        <v>7172</v>
      </c>
      <c r="Z266" s="5">
        <f t="shared" si="211"/>
        <v>0.64299802761341218</v>
      </c>
      <c r="AA266" s="25">
        <v>211</v>
      </c>
      <c r="AB266" s="116">
        <f t="shared" si="212"/>
        <v>0.74399999999999999</v>
      </c>
      <c r="AC266" s="117">
        <f t="shared" si="213"/>
        <v>37.200000000000003</v>
      </c>
      <c r="AD266" s="118">
        <f t="shared" si="214"/>
        <v>0.31</v>
      </c>
      <c r="AE266" s="119">
        <f t="shared" si="215"/>
        <v>103.416</v>
      </c>
      <c r="AF266" s="118">
        <f t="shared" si="216"/>
        <v>0.74399999999999999</v>
      </c>
      <c r="AG266" s="130">
        <f t="shared" si="217"/>
        <v>1378.88</v>
      </c>
    </row>
    <row r="267" spans="1:33" x14ac:dyDescent="0.2">
      <c r="A267" s="41" t="s">
        <v>46</v>
      </c>
      <c r="B267" s="36">
        <v>9917</v>
      </c>
      <c r="C267" s="38">
        <v>318</v>
      </c>
      <c r="D267" s="66">
        <v>199</v>
      </c>
      <c r="E267" s="92">
        <v>5</v>
      </c>
      <c r="F267" s="89">
        <v>0.98</v>
      </c>
      <c r="G267" s="90">
        <v>445</v>
      </c>
      <c r="H267" s="90">
        <v>23</v>
      </c>
      <c r="I267" s="89">
        <v>0.95</v>
      </c>
      <c r="J267" s="90">
        <v>190</v>
      </c>
      <c r="K267" s="90">
        <v>5</v>
      </c>
      <c r="L267" s="65">
        <v>0.98</v>
      </c>
      <c r="M267" s="18">
        <v>7.62</v>
      </c>
      <c r="N267" s="18">
        <v>7.68</v>
      </c>
      <c r="O267" s="55">
        <v>1965</v>
      </c>
      <c r="P267" s="55">
        <v>1881</v>
      </c>
      <c r="Q267" s="68">
        <v>39.799999999999997</v>
      </c>
      <c r="R267" s="68">
        <v>7.6</v>
      </c>
      <c r="S267" s="61">
        <v>0.81</v>
      </c>
      <c r="T267" s="68">
        <v>6.9</v>
      </c>
      <c r="U267" s="68">
        <v>1.48</v>
      </c>
      <c r="V267" s="61">
        <v>0.8</v>
      </c>
      <c r="W267" s="5">
        <v>16.2</v>
      </c>
      <c r="X267" s="21">
        <v>2</v>
      </c>
      <c r="Y267" s="25">
        <v>7024</v>
      </c>
      <c r="Z267" s="5">
        <f t="shared" si="211"/>
        <v>0.70827871332056069</v>
      </c>
      <c r="AA267" s="25">
        <v>153</v>
      </c>
      <c r="AB267" s="116">
        <f t="shared" si="212"/>
        <v>0.63600000000000001</v>
      </c>
      <c r="AC267" s="117">
        <f t="shared" si="213"/>
        <v>63.281999999999996</v>
      </c>
      <c r="AD267" s="118">
        <f t="shared" si="214"/>
        <v>0.52734999999999999</v>
      </c>
      <c r="AE267" s="119">
        <f t="shared" si="215"/>
        <v>141.51</v>
      </c>
      <c r="AF267" s="118">
        <f t="shared" si="216"/>
        <v>1.0180575539568344</v>
      </c>
      <c r="AG267" s="130">
        <f t="shared" si="217"/>
        <v>1886.8</v>
      </c>
    </row>
    <row r="268" spans="1:33" x14ac:dyDescent="0.2">
      <c r="A268" s="41" t="s">
        <v>49</v>
      </c>
      <c r="B268" s="36">
        <v>9882</v>
      </c>
      <c r="C268" s="38">
        <v>329</v>
      </c>
      <c r="D268" s="66">
        <v>125</v>
      </c>
      <c r="E268" s="92">
        <v>7</v>
      </c>
      <c r="F268" s="89">
        <v>0.92</v>
      </c>
      <c r="G268" s="90">
        <v>529</v>
      </c>
      <c r="H268" s="90">
        <v>27</v>
      </c>
      <c r="I268" s="89">
        <v>0.95</v>
      </c>
      <c r="J268" s="90">
        <v>220</v>
      </c>
      <c r="K268" s="90">
        <v>5</v>
      </c>
      <c r="L268" s="65">
        <v>0.97</v>
      </c>
      <c r="M268" s="18">
        <v>7.73</v>
      </c>
      <c r="N268" s="18">
        <v>7.84</v>
      </c>
      <c r="O268" s="55">
        <v>2041</v>
      </c>
      <c r="P268" s="55">
        <v>1632</v>
      </c>
      <c r="Q268" s="68">
        <v>63.7</v>
      </c>
      <c r="R268" s="68">
        <v>6.4</v>
      </c>
      <c r="S268" s="61">
        <v>0.9</v>
      </c>
      <c r="T268" s="68">
        <v>7.6</v>
      </c>
      <c r="U268" s="68">
        <v>1.03</v>
      </c>
      <c r="V268" s="61">
        <v>0.85</v>
      </c>
      <c r="W268" s="5">
        <v>16.7</v>
      </c>
      <c r="X268" s="21">
        <v>1.6</v>
      </c>
      <c r="Y268" s="25">
        <v>6804</v>
      </c>
      <c r="Z268" s="5">
        <f t="shared" si="211"/>
        <v>0.68852459016393441</v>
      </c>
      <c r="AA268" s="25">
        <v>200</v>
      </c>
      <c r="AB268" s="116">
        <f t="shared" si="212"/>
        <v>0.65800000000000003</v>
      </c>
      <c r="AC268" s="117">
        <f t="shared" si="213"/>
        <v>41.125</v>
      </c>
      <c r="AD268" s="118">
        <f t="shared" si="214"/>
        <v>0.34270833333333334</v>
      </c>
      <c r="AE268" s="119">
        <f t="shared" si="215"/>
        <v>174.041</v>
      </c>
      <c r="AF268" s="118">
        <f t="shared" si="216"/>
        <v>1.2520935251798562</v>
      </c>
      <c r="AG268" s="130">
        <f t="shared" si="217"/>
        <v>2320.5466666666666</v>
      </c>
    </row>
    <row r="269" spans="1:33" ht="13.5" thickBot="1" x14ac:dyDescent="0.25">
      <c r="A269" s="41" t="s">
        <v>51</v>
      </c>
      <c r="B269" s="37">
        <v>9707</v>
      </c>
      <c r="C269" s="39">
        <v>313</v>
      </c>
      <c r="D269" s="67">
        <v>180</v>
      </c>
      <c r="E269" s="93">
        <v>8</v>
      </c>
      <c r="F269" s="98">
        <v>0.95</v>
      </c>
      <c r="G269" s="99">
        <v>560</v>
      </c>
      <c r="H269" s="99">
        <v>27</v>
      </c>
      <c r="I269" s="98">
        <v>0.95</v>
      </c>
      <c r="J269" s="99">
        <v>262</v>
      </c>
      <c r="K269" s="99">
        <v>6</v>
      </c>
      <c r="L269" s="65">
        <v>0.97</v>
      </c>
      <c r="M269" s="18">
        <v>7.75</v>
      </c>
      <c r="N269" s="18">
        <v>7.7</v>
      </c>
      <c r="O269" s="55">
        <v>2006</v>
      </c>
      <c r="P269" s="55">
        <v>1701</v>
      </c>
      <c r="Q269" s="68">
        <v>56.9</v>
      </c>
      <c r="R269" s="68">
        <v>4.8</v>
      </c>
      <c r="S269" s="61">
        <v>0.91</v>
      </c>
      <c r="T269" s="68">
        <v>7.2</v>
      </c>
      <c r="U269" s="68">
        <v>0.55000000000000004</v>
      </c>
      <c r="V269" s="61">
        <v>0.91</v>
      </c>
      <c r="W269" s="53">
        <v>14.52</v>
      </c>
      <c r="X269" s="56">
        <v>16.899999999999999</v>
      </c>
      <c r="Y269" s="26">
        <v>8348</v>
      </c>
      <c r="Z269" s="5">
        <f t="shared" si="211"/>
        <v>0.85999793963119397</v>
      </c>
      <c r="AA269" s="26">
        <v>127</v>
      </c>
      <c r="AB269" s="116">
        <f t="shared" si="212"/>
        <v>0.626</v>
      </c>
      <c r="AC269" s="117">
        <f t="shared" si="213"/>
        <v>56.34</v>
      </c>
      <c r="AD269" s="118">
        <f t="shared" si="214"/>
        <v>0.46950000000000003</v>
      </c>
      <c r="AE269" s="119">
        <f t="shared" si="215"/>
        <v>175.28</v>
      </c>
      <c r="AF269" s="118">
        <f t="shared" si="216"/>
        <v>1.2610071942446044</v>
      </c>
      <c r="AG269" s="130">
        <f t="shared" si="217"/>
        <v>2337.0666666666666</v>
      </c>
    </row>
    <row r="270" spans="1:33" ht="13.5" thickTop="1" x14ac:dyDescent="0.2">
      <c r="A270" s="48" t="s">
        <v>139</v>
      </c>
      <c r="B270" s="49">
        <f>SUM(B258:B269)</f>
        <v>153819</v>
      </c>
      <c r="C270" s="49"/>
      <c r="D270" s="49"/>
      <c r="E270" s="49"/>
      <c r="F270" s="70"/>
      <c r="G270" s="70"/>
      <c r="H270" s="70"/>
      <c r="I270" s="70"/>
      <c r="J270" s="70"/>
      <c r="K270" s="70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60">
        <f>SUM(W258:W269)</f>
        <v>194.71999999999997</v>
      </c>
      <c r="X270" s="49"/>
      <c r="Y270" s="49">
        <f>SUM(Y258:Y269)</f>
        <v>92083</v>
      </c>
      <c r="Z270" s="49"/>
      <c r="AA270" s="49">
        <f>SUM(AA258:AA269)</f>
        <v>2436</v>
      </c>
      <c r="AB270" s="120"/>
      <c r="AC270" s="121"/>
      <c r="AD270" s="122"/>
      <c r="AE270" s="123"/>
      <c r="AF270" s="122"/>
      <c r="AG270" s="138"/>
    </row>
    <row r="271" spans="1:33" ht="13.5" thickBot="1" x14ac:dyDescent="0.25">
      <c r="A271" s="47" t="s">
        <v>140</v>
      </c>
      <c r="B271" s="6">
        <f t="shared" ref="B271:V271" si="218">SUM(AVERAGE(B258:B269))</f>
        <v>12818.25</v>
      </c>
      <c r="C271" s="6">
        <f t="shared" si="218"/>
        <v>419.83055555555558</v>
      </c>
      <c r="D271" s="6">
        <f>SUM(AVERAGE(D258:D269))</f>
        <v>166.83333333333334</v>
      </c>
      <c r="E271" s="6">
        <f t="shared" si="218"/>
        <v>9.0666666666666664</v>
      </c>
      <c r="F271" s="58">
        <f>SUM(AVERAGE(F258:F269))</f>
        <v>0.90666666666666662</v>
      </c>
      <c r="G271" s="6">
        <f t="shared" si="218"/>
        <v>440.16666666666669</v>
      </c>
      <c r="H271" s="6">
        <f t="shared" si="218"/>
        <v>26.75</v>
      </c>
      <c r="I271" s="58">
        <f t="shared" ref="I271" si="219">SUM(AVERAGE(I258:I269))</f>
        <v>0.92749999999999977</v>
      </c>
      <c r="J271" s="6">
        <f t="shared" si="218"/>
        <v>207.5</v>
      </c>
      <c r="K271" s="6">
        <f t="shared" si="218"/>
        <v>5.75</v>
      </c>
      <c r="L271" s="58">
        <f t="shared" si="218"/>
        <v>0.96</v>
      </c>
      <c r="M271" s="19">
        <f t="shared" si="218"/>
        <v>7.5300000000000011</v>
      </c>
      <c r="N271" s="19">
        <f t="shared" si="218"/>
        <v>7.6445454545454545</v>
      </c>
      <c r="O271" s="6">
        <f t="shared" si="218"/>
        <v>2057.3125</v>
      </c>
      <c r="P271" s="6">
        <f t="shared" si="218"/>
        <v>1703.8500000000001</v>
      </c>
      <c r="Q271" s="19">
        <f t="shared" si="218"/>
        <v>54.789583333333333</v>
      </c>
      <c r="R271" s="19">
        <f t="shared" si="218"/>
        <v>5.8094999999999999</v>
      </c>
      <c r="S271" s="58">
        <f t="shared" si="218"/>
        <v>0.85583333333333333</v>
      </c>
      <c r="T271" s="19">
        <f t="shared" si="218"/>
        <v>8.5337499999999995</v>
      </c>
      <c r="U271" s="19">
        <f t="shared" si="218"/>
        <v>1.0731666666666666</v>
      </c>
      <c r="V271" s="58">
        <f t="shared" si="218"/>
        <v>0.83000000000000007</v>
      </c>
      <c r="W271" s="19">
        <f>SUM(AVERAGE(W258:W269))</f>
        <v>21.635555555555552</v>
      </c>
      <c r="X271" s="6">
        <f>SUM(AVERAGE(X258:X269))</f>
        <v>13.66</v>
      </c>
      <c r="Y271" s="6">
        <f>SUM(AVERAGE(Y258:Y269))</f>
        <v>7673.583333333333</v>
      </c>
      <c r="Z271" s="40">
        <f>SUM(AVERAGE(Z258:Z269))</f>
        <v>0.62635760644613703</v>
      </c>
      <c r="AA271" s="6">
        <f>SUM(AVERAGE(AA258:AA269))</f>
        <v>203</v>
      </c>
      <c r="AB271" s="116">
        <f t="shared" si="212"/>
        <v>0.83966111111111119</v>
      </c>
      <c r="AC271" s="117">
        <f t="shared" si="213"/>
        <v>70.041731018518519</v>
      </c>
      <c r="AD271" s="118">
        <f t="shared" si="214"/>
        <v>0.58368109182098771</v>
      </c>
      <c r="AE271" s="119">
        <f t="shared" si="215"/>
        <v>184.79541620370372</v>
      </c>
      <c r="AF271" s="124">
        <f t="shared" ref="AF271" si="220">(AE271)/$G$3</f>
        <v>1.3294634259259261</v>
      </c>
      <c r="AG271" s="142">
        <f>AVERAGE(AG258:AG269)</f>
        <v>2313.4394074074075</v>
      </c>
    </row>
    <row r="272" spans="1:33" ht="13.5" thickTop="1" x14ac:dyDescent="0.2"/>
    <row r="273" spans="1:33" ht="13.5" thickBot="1" x14ac:dyDescent="0.25"/>
    <row r="274" spans="1:33" x14ac:dyDescent="0.2">
      <c r="A274" s="77" t="s">
        <v>5</v>
      </c>
      <c r="B274" s="78" t="s">
        <v>6</v>
      </c>
      <c r="C274" s="78" t="s">
        <v>6</v>
      </c>
      <c r="D274" s="78" t="s">
        <v>122</v>
      </c>
      <c r="E274" s="78" t="s">
        <v>123</v>
      </c>
      <c r="F274" s="78" t="s">
        <v>2</v>
      </c>
      <c r="G274" s="78" t="s">
        <v>144</v>
      </c>
      <c r="H274" s="78" t="s">
        <v>145</v>
      </c>
      <c r="I274" s="78" t="s">
        <v>146</v>
      </c>
      <c r="J274" s="78" t="s">
        <v>124</v>
      </c>
      <c r="K274" s="78" t="s">
        <v>125</v>
      </c>
      <c r="L274" s="78" t="s">
        <v>11</v>
      </c>
      <c r="M274" s="78" t="s">
        <v>128</v>
      </c>
      <c r="N274" s="78" t="s">
        <v>129</v>
      </c>
      <c r="O274" s="78" t="s">
        <v>130</v>
      </c>
      <c r="P274" s="78" t="s">
        <v>131</v>
      </c>
      <c r="Q274" s="78" t="s">
        <v>132</v>
      </c>
      <c r="R274" s="78" t="s">
        <v>133</v>
      </c>
      <c r="S274" s="78" t="s">
        <v>70</v>
      </c>
      <c r="T274" s="78" t="s">
        <v>134</v>
      </c>
      <c r="U274" s="78" t="s">
        <v>135</v>
      </c>
      <c r="V274" s="78" t="s">
        <v>73</v>
      </c>
      <c r="W274" s="78" t="s">
        <v>17</v>
      </c>
      <c r="X274" s="79" t="s">
        <v>18</v>
      </c>
      <c r="Y274" s="79" t="s">
        <v>107</v>
      </c>
      <c r="Z274" s="79" t="s">
        <v>20</v>
      </c>
      <c r="AA274" s="80" t="s">
        <v>74</v>
      </c>
      <c r="AB274" s="109" t="s">
        <v>55</v>
      </c>
      <c r="AC274" s="110" t="s">
        <v>56</v>
      </c>
      <c r="AD274" s="111" t="s">
        <v>57</v>
      </c>
      <c r="AE274" s="112" t="s">
        <v>55</v>
      </c>
      <c r="AF274" s="111" t="s">
        <v>55</v>
      </c>
      <c r="AG274" s="109" t="s">
        <v>147</v>
      </c>
    </row>
    <row r="275" spans="1:33" ht="13.5" thickBot="1" x14ac:dyDescent="0.25">
      <c r="A275" s="81" t="s">
        <v>141</v>
      </c>
      <c r="B275" s="82" t="s">
        <v>23</v>
      </c>
      <c r="C275" s="83" t="s">
        <v>24</v>
      </c>
      <c r="D275" s="82" t="s">
        <v>25</v>
      </c>
      <c r="E275" s="82" t="s">
        <v>25</v>
      </c>
      <c r="F275" s="84" t="s">
        <v>26</v>
      </c>
      <c r="G275" s="82" t="s">
        <v>25</v>
      </c>
      <c r="H275" s="82" t="s">
        <v>25</v>
      </c>
      <c r="I275" s="84" t="s">
        <v>26</v>
      </c>
      <c r="J275" s="82" t="s">
        <v>25</v>
      </c>
      <c r="K275" s="82" t="s">
        <v>25</v>
      </c>
      <c r="L275" s="84" t="s">
        <v>26</v>
      </c>
      <c r="M275" s="82"/>
      <c r="N275" s="82"/>
      <c r="O275" s="82"/>
      <c r="P275" s="82"/>
      <c r="Q275" s="82"/>
      <c r="R275" s="82"/>
      <c r="S275" s="84" t="s">
        <v>26</v>
      </c>
      <c r="T275" s="82"/>
      <c r="U275" s="82"/>
      <c r="V275" s="84" t="s">
        <v>26</v>
      </c>
      <c r="W275" s="82" t="s">
        <v>27</v>
      </c>
      <c r="X275" s="84" t="s">
        <v>28</v>
      </c>
      <c r="Y275" s="84" t="s">
        <v>29</v>
      </c>
      <c r="Z275" s="83" t="s">
        <v>30</v>
      </c>
      <c r="AA275" s="85" t="s">
        <v>29</v>
      </c>
      <c r="AB275" s="113" t="s">
        <v>6</v>
      </c>
      <c r="AC275" s="114" t="s">
        <v>59</v>
      </c>
      <c r="AD275" s="85" t="s">
        <v>60</v>
      </c>
      <c r="AE275" s="115" t="s">
        <v>61</v>
      </c>
      <c r="AF275" s="85" t="s">
        <v>62</v>
      </c>
      <c r="AG275" s="127" t="s">
        <v>148</v>
      </c>
    </row>
    <row r="276" spans="1:33" x14ac:dyDescent="0.2">
      <c r="A276" s="71" t="s">
        <v>31</v>
      </c>
      <c r="B276" s="36">
        <v>7769</v>
      </c>
      <c r="C276" s="36">
        <v>250</v>
      </c>
      <c r="D276" s="72">
        <v>122</v>
      </c>
      <c r="E276" s="72">
        <v>6</v>
      </c>
      <c r="F276" s="128">
        <v>95</v>
      </c>
      <c r="G276" s="72">
        <v>240</v>
      </c>
      <c r="H276" s="72">
        <v>5</v>
      </c>
      <c r="I276" s="128">
        <v>98</v>
      </c>
      <c r="J276" s="72">
        <v>514</v>
      </c>
      <c r="K276" s="72">
        <v>23</v>
      </c>
      <c r="L276" s="129">
        <v>96</v>
      </c>
      <c r="M276" s="73">
        <v>7.82</v>
      </c>
      <c r="N276" s="73">
        <v>7.9</v>
      </c>
      <c r="O276" s="86">
        <v>1955</v>
      </c>
      <c r="P276" s="86">
        <v>1771</v>
      </c>
      <c r="Q276" s="74">
        <v>39.1</v>
      </c>
      <c r="R276" s="74">
        <v>3.63</v>
      </c>
      <c r="S276" s="128">
        <v>90</v>
      </c>
      <c r="T276" s="74">
        <v>6.3</v>
      </c>
      <c r="U276" s="74">
        <v>0.6</v>
      </c>
      <c r="V276" s="128">
        <v>88</v>
      </c>
      <c r="W276" s="75">
        <v>7.02</v>
      </c>
      <c r="X276" s="21">
        <v>15.9</v>
      </c>
      <c r="Y276" s="76">
        <v>7816</v>
      </c>
      <c r="Z276" s="75">
        <f t="shared" ref="Z276:Z287" si="221">Y276/B276</f>
        <v>1.0060496846440983</v>
      </c>
      <c r="AA276" s="76">
        <v>121</v>
      </c>
      <c r="AB276" s="116">
        <f>C276/$C$2</f>
        <v>0.5</v>
      </c>
      <c r="AC276" s="117">
        <f>(C276*D276)/1000</f>
        <v>30.5</v>
      </c>
      <c r="AD276" s="118">
        <f>(AC276)/$E$3</f>
        <v>0.25416666666666665</v>
      </c>
      <c r="AE276" s="119">
        <f>(C276*G276)/1000</f>
        <v>60</v>
      </c>
      <c r="AF276" s="118">
        <f>(AE276)/$G$3</f>
        <v>0.43165467625899279</v>
      </c>
      <c r="AG276" s="130">
        <f>(0.8*C276*G276)/60</f>
        <v>800</v>
      </c>
    </row>
    <row r="277" spans="1:33" x14ac:dyDescent="0.2">
      <c r="A277" s="41" t="s">
        <v>32</v>
      </c>
      <c r="B277" s="36">
        <v>7702</v>
      </c>
      <c r="C277" s="38">
        <v>275</v>
      </c>
      <c r="D277" s="66">
        <v>111</v>
      </c>
      <c r="E277" s="66">
        <v>8</v>
      </c>
      <c r="F277" s="131">
        <v>92</v>
      </c>
      <c r="G277" s="66">
        <v>194</v>
      </c>
      <c r="H277" s="66">
        <v>6</v>
      </c>
      <c r="I277" s="131">
        <v>96</v>
      </c>
      <c r="J277" s="66">
        <v>380</v>
      </c>
      <c r="K277" s="66">
        <v>36</v>
      </c>
      <c r="L277" s="132">
        <v>93</v>
      </c>
      <c r="M277" s="18">
        <v>7.64</v>
      </c>
      <c r="N277" s="18">
        <v>7.79</v>
      </c>
      <c r="O277" s="55">
        <v>1879</v>
      </c>
      <c r="P277" s="55">
        <v>1839</v>
      </c>
      <c r="Q277" s="68">
        <v>47.6</v>
      </c>
      <c r="R277" s="68">
        <v>5.43</v>
      </c>
      <c r="S277" s="131">
        <v>88</v>
      </c>
      <c r="T277" s="68">
        <v>10.4</v>
      </c>
      <c r="U277" s="68">
        <v>1.1299999999999999</v>
      </c>
      <c r="V277" s="131">
        <v>86</v>
      </c>
      <c r="W277" s="5">
        <v>24.02</v>
      </c>
      <c r="X277" s="21">
        <v>15.8</v>
      </c>
      <c r="Y277" s="25">
        <v>8415</v>
      </c>
      <c r="Z277" s="75">
        <f t="shared" si="221"/>
        <v>1.0925733575694625</v>
      </c>
      <c r="AA277" s="25">
        <v>103</v>
      </c>
      <c r="AB277" s="116">
        <f t="shared" ref="AB277:AB287" si="222">C277/$C$2</f>
        <v>0.55000000000000004</v>
      </c>
      <c r="AC277" s="117">
        <f t="shared" ref="AC277:AC287" si="223">(C277*D277)/1000</f>
        <v>30.524999999999999</v>
      </c>
      <c r="AD277" s="118">
        <f t="shared" ref="AD277:AD289" si="224">(AC277)/$E$3</f>
        <v>0.25437499999999996</v>
      </c>
      <c r="AE277" s="119">
        <f t="shared" ref="AE277:AE287" si="225">(C277*G277)/1000</f>
        <v>53.35</v>
      </c>
      <c r="AF277" s="118">
        <f t="shared" ref="AF277:AF287" si="226">(AE277)/$G$3</f>
        <v>0.38381294964028778</v>
      </c>
      <c r="AG277" s="130">
        <f t="shared" ref="AG277:AG287" si="227">(0.8*C277*G277)/60</f>
        <v>711.33333333333337</v>
      </c>
    </row>
    <row r="278" spans="1:33" x14ac:dyDescent="0.2">
      <c r="A278" s="41" t="s">
        <v>33</v>
      </c>
      <c r="B278" s="36">
        <v>13797</v>
      </c>
      <c r="C278" s="38">
        <v>448</v>
      </c>
      <c r="D278" s="66">
        <v>211</v>
      </c>
      <c r="E278" s="66">
        <v>11</v>
      </c>
      <c r="F278" s="131">
        <v>93</v>
      </c>
      <c r="G278" s="66">
        <v>228</v>
      </c>
      <c r="H278" s="66">
        <v>6</v>
      </c>
      <c r="I278" s="131">
        <v>96</v>
      </c>
      <c r="J278" s="66">
        <v>473</v>
      </c>
      <c r="K278" s="66">
        <v>26</v>
      </c>
      <c r="L278" s="132">
        <v>93</v>
      </c>
      <c r="M278" s="18">
        <v>7.58</v>
      </c>
      <c r="N278" s="18">
        <v>7.67</v>
      </c>
      <c r="O278" s="55">
        <v>1461</v>
      </c>
      <c r="P278" s="55">
        <v>1260</v>
      </c>
      <c r="Q278" s="68">
        <v>44</v>
      </c>
      <c r="R278" s="68">
        <v>4.57</v>
      </c>
      <c r="S278" s="131">
        <v>88</v>
      </c>
      <c r="T278" s="68">
        <v>6</v>
      </c>
      <c r="U278" s="68">
        <v>0.42</v>
      </c>
      <c r="V278" s="131">
        <v>90</v>
      </c>
      <c r="W278" s="5">
        <v>11.85</v>
      </c>
      <c r="X278" s="21">
        <v>15.1</v>
      </c>
      <c r="Y278" s="25">
        <v>9267</v>
      </c>
      <c r="Z278" s="75">
        <f t="shared" si="221"/>
        <v>0.6716677538595347</v>
      </c>
      <c r="AA278" s="25">
        <v>189</v>
      </c>
      <c r="AB278" s="116">
        <f t="shared" si="222"/>
        <v>0.89600000000000002</v>
      </c>
      <c r="AC278" s="117">
        <f t="shared" si="223"/>
        <v>94.528000000000006</v>
      </c>
      <c r="AD278" s="118">
        <f t="shared" si="224"/>
        <v>0.7877333333333334</v>
      </c>
      <c r="AE278" s="119">
        <f t="shared" si="225"/>
        <v>102.14400000000001</v>
      </c>
      <c r="AF278" s="118">
        <f t="shared" si="226"/>
        <v>0.73484892086330944</v>
      </c>
      <c r="AG278" s="130">
        <f t="shared" si="227"/>
        <v>1361.9200000000003</v>
      </c>
    </row>
    <row r="279" spans="1:33" x14ac:dyDescent="0.2">
      <c r="A279" s="41" t="s">
        <v>34</v>
      </c>
      <c r="B279" s="36">
        <v>13098</v>
      </c>
      <c r="C279" s="38">
        <v>436.6</v>
      </c>
      <c r="D279" s="66">
        <v>158.25</v>
      </c>
      <c r="E279" s="66">
        <v>10.4</v>
      </c>
      <c r="F279" s="131">
        <v>92.356250000000003</v>
      </c>
      <c r="G279" s="66">
        <v>207.5</v>
      </c>
      <c r="H279" s="66">
        <v>5.2</v>
      </c>
      <c r="I279" s="131">
        <v>97.403500000000008</v>
      </c>
      <c r="J279" s="66">
        <v>440.75</v>
      </c>
      <c r="K279" s="66">
        <v>30.939999999999998</v>
      </c>
      <c r="L279" s="132">
        <v>93.092749999999995</v>
      </c>
      <c r="M279" s="18">
        <v>7.8949999999999996</v>
      </c>
      <c r="N279" s="18">
        <v>7.6920000000000002</v>
      </c>
      <c r="O279" s="55">
        <v>1993.75</v>
      </c>
      <c r="P279" s="55">
        <v>1387.8</v>
      </c>
      <c r="Q279" s="68">
        <v>52.475000000000001</v>
      </c>
      <c r="R279" s="68">
        <v>5.0720000000000001</v>
      </c>
      <c r="S279" s="131">
        <v>89.710000000000008</v>
      </c>
      <c r="T279" s="68">
        <v>6.3475000000000001</v>
      </c>
      <c r="U279" s="68">
        <v>1.198</v>
      </c>
      <c r="V279" s="131">
        <v>79.360749999999996</v>
      </c>
      <c r="W279" s="5">
        <v>27.24</v>
      </c>
      <c r="X279" s="21">
        <v>15.5</v>
      </c>
      <c r="Y279" s="25">
        <v>9069</v>
      </c>
      <c r="Z279" s="75">
        <f t="shared" si="221"/>
        <v>0.69239578561612458</v>
      </c>
      <c r="AA279" s="25">
        <v>173</v>
      </c>
      <c r="AB279" s="116">
        <f t="shared" si="222"/>
        <v>0.87320000000000009</v>
      </c>
      <c r="AC279" s="117">
        <f t="shared" si="223"/>
        <v>69.091949999999997</v>
      </c>
      <c r="AD279" s="118">
        <f t="shared" si="224"/>
        <v>0.57576624999999992</v>
      </c>
      <c r="AE279" s="119">
        <f t="shared" si="225"/>
        <v>90.594499999999996</v>
      </c>
      <c r="AF279" s="118">
        <f t="shared" si="226"/>
        <v>0.65175899280575533</v>
      </c>
      <c r="AG279" s="130">
        <f t="shared" si="227"/>
        <v>1207.9266666666667</v>
      </c>
    </row>
    <row r="280" spans="1:33" x14ac:dyDescent="0.2">
      <c r="A280" s="41" t="s">
        <v>35</v>
      </c>
      <c r="B280" s="36">
        <v>12468</v>
      </c>
      <c r="C280" s="38">
        <v>402.19354838709677</v>
      </c>
      <c r="D280" s="66">
        <v>166.75</v>
      </c>
      <c r="E280" s="66">
        <v>13.4</v>
      </c>
      <c r="F280" s="131">
        <v>91.493749999999991</v>
      </c>
      <c r="G280" s="66">
        <v>235</v>
      </c>
      <c r="H280" s="66">
        <v>7.2</v>
      </c>
      <c r="I280" s="131">
        <v>96.506749999999997</v>
      </c>
      <c r="J280" s="66">
        <v>486.75</v>
      </c>
      <c r="K280" s="66">
        <v>35.56</v>
      </c>
      <c r="L280" s="132">
        <v>92.558999999999997</v>
      </c>
      <c r="M280" s="18">
        <v>7.78</v>
      </c>
      <c r="N280" s="18">
        <v>7.7739999999999991</v>
      </c>
      <c r="O280" s="55">
        <v>1640</v>
      </c>
      <c r="P280" s="55">
        <v>1492.4</v>
      </c>
      <c r="Q280" s="68">
        <v>69.349999999999994</v>
      </c>
      <c r="R280" s="68">
        <v>3.8280000000000003</v>
      </c>
      <c r="S280" s="131">
        <v>94.623249999999999</v>
      </c>
      <c r="T280" s="68">
        <v>9.1724999999999994</v>
      </c>
      <c r="U280" s="68">
        <v>1.254</v>
      </c>
      <c r="V280" s="131">
        <v>85.106249999999989</v>
      </c>
      <c r="W280" s="5">
        <v>0</v>
      </c>
      <c r="X280" s="21" t="s">
        <v>115</v>
      </c>
      <c r="Y280" s="25">
        <v>9279</v>
      </c>
      <c r="Z280" s="5">
        <f t="shared" si="221"/>
        <v>0.74422521655437923</v>
      </c>
      <c r="AA280" s="25">
        <v>162</v>
      </c>
      <c r="AB280" s="116">
        <f t="shared" si="222"/>
        <v>0.80438709677419351</v>
      </c>
      <c r="AC280" s="117">
        <f t="shared" si="223"/>
        <v>67.065774193548378</v>
      </c>
      <c r="AD280" s="118">
        <f t="shared" si="224"/>
        <v>0.55888145161290315</v>
      </c>
      <c r="AE280" s="119">
        <f t="shared" si="225"/>
        <v>94.515483870967742</v>
      </c>
      <c r="AF280" s="118">
        <f t="shared" si="226"/>
        <v>0.6799675098630773</v>
      </c>
      <c r="AG280" s="130">
        <f t="shared" si="227"/>
        <v>1260.2064516129033</v>
      </c>
    </row>
    <row r="281" spans="1:33" x14ac:dyDescent="0.2">
      <c r="A281" s="41" t="s">
        <v>36</v>
      </c>
      <c r="B281" s="36">
        <v>15839</v>
      </c>
      <c r="C281" s="38">
        <v>527.9666666666667</v>
      </c>
      <c r="D281" s="66">
        <v>239.8</v>
      </c>
      <c r="E281" s="66">
        <v>12</v>
      </c>
      <c r="F281" s="131">
        <v>93.306799999999996</v>
      </c>
      <c r="G281" s="66">
        <v>250</v>
      </c>
      <c r="H281" s="66">
        <v>7.1428571428571432</v>
      </c>
      <c r="I281" s="131">
        <v>97.121800000000007</v>
      </c>
      <c r="J281" s="66">
        <v>579.4</v>
      </c>
      <c r="K281" s="66">
        <v>25.542857142857144</v>
      </c>
      <c r="L281" s="132">
        <v>94.691600000000008</v>
      </c>
      <c r="M281" s="18">
        <v>7.4859999999999998</v>
      </c>
      <c r="N281" s="18">
        <v>7.7</v>
      </c>
      <c r="O281" s="55">
        <v>3648.4</v>
      </c>
      <c r="P281" s="55">
        <v>1333.8571428571429</v>
      </c>
      <c r="Q281" s="68">
        <v>50.239999999999995</v>
      </c>
      <c r="R281" s="68">
        <v>4.1885714285714295</v>
      </c>
      <c r="S281" s="131">
        <v>91.727200000000011</v>
      </c>
      <c r="T281" s="68">
        <v>6.0839999999999996</v>
      </c>
      <c r="U281" s="68">
        <v>1.1085714285714283</v>
      </c>
      <c r="V281" s="131">
        <v>74.464199999999991</v>
      </c>
      <c r="W281" s="133">
        <v>0</v>
      </c>
      <c r="X281" s="21" t="s">
        <v>115</v>
      </c>
      <c r="Y281" s="25">
        <v>8922</v>
      </c>
      <c r="Z281" s="5">
        <f t="shared" si="221"/>
        <v>0.56329313719300456</v>
      </c>
      <c r="AA281" s="25">
        <v>317</v>
      </c>
      <c r="AB281" s="116">
        <f t="shared" si="222"/>
        <v>1.0559333333333334</v>
      </c>
      <c r="AC281" s="117">
        <f t="shared" si="223"/>
        <v>126.60640666666667</v>
      </c>
      <c r="AD281" s="118">
        <f t="shared" si="224"/>
        <v>1.0550533888888889</v>
      </c>
      <c r="AE281" s="119">
        <f t="shared" si="225"/>
        <v>131.99166666666667</v>
      </c>
      <c r="AF281" s="118">
        <f t="shared" si="226"/>
        <v>0.94958033573141487</v>
      </c>
      <c r="AG281" s="130">
        <f t="shared" si="227"/>
        <v>1759.8888888888891</v>
      </c>
    </row>
    <row r="282" spans="1:33" x14ac:dyDescent="0.2">
      <c r="A282" s="41" t="s">
        <v>37</v>
      </c>
      <c r="B282" s="36">
        <v>16351</v>
      </c>
      <c r="C282" s="38">
        <v>527</v>
      </c>
      <c r="D282" s="66">
        <v>117</v>
      </c>
      <c r="E282" s="66">
        <v>5</v>
      </c>
      <c r="F282" s="131">
        <v>95</v>
      </c>
      <c r="G282" s="66">
        <v>175</v>
      </c>
      <c r="H282" s="66">
        <v>5</v>
      </c>
      <c r="I282" s="131">
        <v>97</v>
      </c>
      <c r="J282" s="66">
        <v>376</v>
      </c>
      <c r="K282" s="66">
        <v>16</v>
      </c>
      <c r="L282" s="132">
        <v>95</v>
      </c>
      <c r="M282" s="18">
        <v>7.56</v>
      </c>
      <c r="N282" s="18">
        <v>7.67</v>
      </c>
      <c r="O282" s="55">
        <v>1427</v>
      </c>
      <c r="P282" s="55">
        <v>1331</v>
      </c>
      <c r="Q282" s="68">
        <v>49.2</v>
      </c>
      <c r="R282" s="68">
        <v>2.8</v>
      </c>
      <c r="S282" s="131">
        <v>94</v>
      </c>
      <c r="T282" s="68">
        <v>6.5</v>
      </c>
      <c r="U282" s="68">
        <v>0.85</v>
      </c>
      <c r="V282" s="131">
        <v>85</v>
      </c>
      <c r="W282" s="133">
        <v>23.76</v>
      </c>
      <c r="X282" s="21">
        <v>18.7</v>
      </c>
      <c r="Y282" s="25">
        <v>8514</v>
      </c>
      <c r="Z282" s="5">
        <f t="shared" si="221"/>
        <v>0.5207020977310256</v>
      </c>
      <c r="AA282" s="25">
        <v>318</v>
      </c>
      <c r="AB282" s="116">
        <f t="shared" si="222"/>
        <v>1.054</v>
      </c>
      <c r="AC282" s="117">
        <f t="shared" si="223"/>
        <v>61.658999999999999</v>
      </c>
      <c r="AD282" s="118">
        <f t="shared" si="224"/>
        <v>0.51382499999999998</v>
      </c>
      <c r="AE282" s="119">
        <f t="shared" si="225"/>
        <v>92.224999999999994</v>
      </c>
      <c r="AF282" s="118">
        <f t="shared" si="226"/>
        <v>0.66348920863309346</v>
      </c>
      <c r="AG282" s="130">
        <f t="shared" si="227"/>
        <v>1229.6666666666667</v>
      </c>
    </row>
    <row r="283" spans="1:33" x14ac:dyDescent="0.2">
      <c r="A283" s="41" t="s">
        <v>40</v>
      </c>
      <c r="B283" s="36">
        <v>15703</v>
      </c>
      <c r="C283" s="38">
        <v>507</v>
      </c>
      <c r="D283" s="66">
        <v>114</v>
      </c>
      <c r="E283" s="66">
        <v>6</v>
      </c>
      <c r="F283" s="131">
        <v>95</v>
      </c>
      <c r="G283" s="66">
        <v>144</v>
      </c>
      <c r="H283" s="66">
        <v>5</v>
      </c>
      <c r="I283" s="131">
        <v>96</v>
      </c>
      <c r="J283" s="66">
        <v>328</v>
      </c>
      <c r="K283" s="66">
        <v>18</v>
      </c>
      <c r="L283" s="132">
        <v>94</v>
      </c>
      <c r="M283" s="18">
        <v>7.55</v>
      </c>
      <c r="N283" s="18">
        <v>7.73</v>
      </c>
      <c r="O283" s="55">
        <v>1583</v>
      </c>
      <c r="P283" s="55">
        <v>1452</v>
      </c>
      <c r="Q283" s="68">
        <v>41.2</v>
      </c>
      <c r="R283" s="68">
        <v>3.5</v>
      </c>
      <c r="S283" s="131">
        <v>92</v>
      </c>
      <c r="T283" s="68">
        <v>7.6</v>
      </c>
      <c r="U283" s="68">
        <v>0.8</v>
      </c>
      <c r="V283" s="131">
        <v>84</v>
      </c>
      <c r="W283" s="133">
        <v>21.5</v>
      </c>
      <c r="X283" s="21">
        <v>18.3</v>
      </c>
      <c r="Y283" s="25">
        <v>8318</v>
      </c>
      <c r="Z283" s="5">
        <f t="shared" si="221"/>
        <v>0.52970769916576455</v>
      </c>
      <c r="AA283" s="25">
        <v>277</v>
      </c>
      <c r="AB283" s="116">
        <f t="shared" si="222"/>
        <v>1.014</v>
      </c>
      <c r="AC283" s="117">
        <f t="shared" si="223"/>
        <v>57.798000000000002</v>
      </c>
      <c r="AD283" s="118">
        <f t="shared" si="224"/>
        <v>0.48165000000000002</v>
      </c>
      <c r="AE283" s="119">
        <f t="shared" si="225"/>
        <v>73.007999999999996</v>
      </c>
      <c r="AF283" s="118">
        <f t="shared" si="226"/>
        <v>0.52523741007194247</v>
      </c>
      <c r="AG283" s="130">
        <f t="shared" si="227"/>
        <v>973.44</v>
      </c>
    </row>
    <row r="284" spans="1:33" x14ac:dyDescent="0.2">
      <c r="A284" s="41" t="s">
        <v>43</v>
      </c>
      <c r="B284" s="36">
        <v>11643</v>
      </c>
      <c r="C284" s="38">
        <v>388.1</v>
      </c>
      <c r="D284" s="66">
        <v>108.25</v>
      </c>
      <c r="E284" s="66">
        <v>6.6</v>
      </c>
      <c r="F284" s="131">
        <v>92.896749999999997</v>
      </c>
      <c r="G284" s="66">
        <v>175</v>
      </c>
      <c r="H284" s="66">
        <v>6.8</v>
      </c>
      <c r="I284" s="131">
        <v>95.466499999999996</v>
      </c>
      <c r="J284" s="66">
        <v>315.25</v>
      </c>
      <c r="K284" s="66">
        <v>21.3</v>
      </c>
      <c r="L284" s="132">
        <v>92.308999999999997</v>
      </c>
      <c r="M284" s="18">
        <v>8.01</v>
      </c>
      <c r="N284" s="18">
        <v>7.9279999999999999</v>
      </c>
      <c r="O284" s="55">
        <v>1828.25</v>
      </c>
      <c r="P284" s="55">
        <v>1655.8</v>
      </c>
      <c r="Q284" s="68">
        <v>41.575000000000003</v>
      </c>
      <c r="R284" s="68">
        <v>5.0424999999999995</v>
      </c>
      <c r="S284" s="131">
        <v>87.85175000000001</v>
      </c>
      <c r="T284" s="68">
        <v>6.3275000000000006</v>
      </c>
      <c r="U284" s="68">
        <v>1.3560000000000003</v>
      </c>
      <c r="V284" s="131">
        <v>74.06</v>
      </c>
      <c r="W284" s="133">
        <v>0</v>
      </c>
      <c r="X284" s="21" t="s">
        <v>115</v>
      </c>
      <c r="Y284" s="25">
        <v>4563</v>
      </c>
      <c r="Z284" s="5">
        <f t="shared" si="221"/>
        <v>0.39190930172635918</v>
      </c>
      <c r="AA284" s="25">
        <v>167</v>
      </c>
      <c r="AB284" s="116">
        <f t="shared" si="222"/>
        <v>0.7762</v>
      </c>
      <c r="AC284" s="117">
        <f t="shared" si="223"/>
        <v>42.011825000000002</v>
      </c>
      <c r="AD284" s="118">
        <f t="shared" si="224"/>
        <v>0.35009854166666671</v>
      </c>
      <c r="AE284" s="119">
        <f t="shared" si="225"/>
        <v>67.917500000000004</v>
      </c>
      <c r="AF284" s="118">
        <f t="shared" si="226"/>
        <v>0.48861510791366908</v>
      </c>
      <c r="AG284" s="130">
        <f t="shared" si="227"/>
        <v>905.56666666666672</v>
      </c>
    </row>
    <row r="285" spans="1:33" x14ac:dyDescent="0.2">
      <c r="A285" s="41" t="s">
        <v>46</v>
      </c>
      <c r="B285" s="36">
        <v>8968</v>
      </c>
      <c r="C285" s="38">
        <v>289.29032258064518</v>
      </c>
      <c r="D285" s="66">
        <v>200</v>
      </c>
      <c r="E285" s="66">
        <v>11.2</v>
      </c>
      <c r="F285" s="131">
        <v>94.355999999999995</v>
      </c>
      <c r="G285" s="66">
        <v>220</v>
      </c>
      <c r="H285" s="66">
        <v>6.2</v>
      </c>
      <c r="I285" s="131">
        <v>96.829250000000002</v>
      </c>
      <c r="J285" s="66">
        <v>499.5</v>
      </c>
      <c r="K285" s="66">
        <v>23.6</v>
      </c>
      <c r="L285" s="132">
        <v>95.552500000000009</v>
      </c>
      <c r="M285" s="18">
        <v>7.442499999999999</v>
      </c>
      <c r="N285" s="18">
        <v>7.660000000000001</v>
      </c>
      <c r="O285" s="55">
        <v>1639.5</v>
      </c>
      <c r="P285" s="55">
        <v>1680.8</v>
      </c>
      <c r="Q285" s="68">
        <v>57.099999999999994</v>
      </c>
      <c r="R285" s="68">
        <v>5.782</v>
      </c>
      <c r="S285" s="131">
        <v>89.573000000000008</v>
      </c>
      <c r="T285" s="68">
        <v>7.432500000000001</v>
      </c>
      <c r="U285" s="68">
        <v>0.56599999999999995</v>
      </c>
      <c r="V285" s="131">
        <v>92.109250000000003</v>
      </c>
      <c r="W285" s="133">
        <v>22.46</v>
      </c>
      <c r="X285" s="21">
        <v>17.7</v>
      </c>
      <c r="Y285" s="25">
        <v>3214</v>
      </c>
      <c r="Z285" s="5">
        <f t="shared" si="221"/>
        <v>0.35838537020517397</v>
      </c>
      <c r="AA285" s="25">
        <v>117</v>
      </c>
      <c r="AB285" s="116">
        <f t="shared" si="222"/>
        <v>0.57858064516129037</v>
      </c>
      <c r="AC285" s="117">
        <f t="shared" si="223"/>
        <v>57.858064516129041</v>
      </c>
      <c r="AD285" s="118">
        <f t="shared" si="224"/>
        <v>0.48215053763440868</v>
      </c>
      <c r="AE285" s="119">
        <f t="shared" si="225"/>
        <v>63.64387096774194</v>
      </c>
      <c r="AF285" s="118">
        <f t="shared" si="226"/>
        <v>0.45786957530749595</v>
      </c>
      <c r="AG285" s="130">
        <f t="shared" si="227"/>
        <v>848.58494623655918</v>
      </c>
    </row>
    <row r="286" spans="1:33" x14ac:dyDescent="0.2">
      <c r="A286" s="41" t="s">
        <v>49</v>
      </c>
      <c r="B286" s="36">
        <v>9087</v>
      </c>
      <c r="C286" s="38">
        <v>302.89999999999998</v>
      </c>
      <c r="D286" s="66">
        <v>124</v>
      </c>
      <c r="E286" s="66">
        <v>8.5</v>
      </c>
      <c r="F286" s="131">
        <v>91.890999999999991</v>
      </c>
      <c r="G286" s="66">
        <v>236</v>
      </c>
      <c r="H286" s="66">
        <v>5.666666666666667</v>
      </c>
      <c r="I286" s="131">
        <v>97.3536</v>
      </c>
      <c r="J286" s="66">
        <v>457</v>
      </c>
      <c r="K286" s="66">
        <v>30.233333333333331</v>
      </c>
      <c r="L286" s="132">
        <v>92.783799999999999</v>
      </c>
      <c r="M286" s="18">
        <v>7.7479999999999993</v>
      </c>
      <c r="N286" s="18">
        <v>7.628333333333333</v>
      </c>
      <c r="O286" s="55">
        <v>2192</v>
      </c>
      <c r="P286" s="55">
        <v>1903.1666666666667</v>
      </c>
      <c r="Q286" s="68">
        <v>57.559999999999988</v>
      </c>
      <c r="R286" s="68">
        <v>4.585</v>
      </c>
      <c r="S286" s="131">
        <v>91.408199999999994</v>
      </c>
      <c r="T286" s="68">
        <v>6.9700000000000006</v>
      </c>
      <c r="U286" s="68">
        <v>0.55166666666666664</v>
      </c>
      <c r="V286" s="131">
        <v>91.313200000000023</v>
      </c>
      <c r="W286" s="133">
        <v>0</v>
      </c>
      <c r="X286" s="21" t="s">
        <v>115</v>
      </c>
      <c r="Y286" s="25">
        <v>6986</v>
      </c>
      <c r="Z286" s="5">
        <f t="shared" si="221"/>
        <v>0.76879057994937827</v>
      </c>
      <c r="AA286" s="25">
        <v>113</v>
      </c>
      <c r="AB286" s="116">
        <f t="shared" si="222"/>
        <v>0.60580000000000001</v>
      </c>
      <c r="AC286" s="117">
        <f t="shared" si="223"/>
        <v>37.559599999999996</v>
      </c>
      <c r="AD286" s="118">
        <f t="shared" si="224"/>
        <v>0.31299666666666665</v>
      </c>
      <c r="AE286" s="119">
        <f t="shared" si="225"/>
        <v>71.484399999999994</v>
      </c>
      <c r="AF286" s="118">
        <f t="shared" si="226"/>
        <v>0.51427625899280571</v>
      </c>
      <c r="AG286" s="130">
        <f t="shared" si="227"/>
        <v>953.12533333333329</v>
      </c>
    </row>
    <row r="287" spans="1:33" ht="13.5" thickBot="1" x14ac:dyDescent="0.25">
      <c r="A287" s="41" t="s">
        <v>51</v>
      </c>
      <c r="B287" s="37">
        <v>9468</v>
      </c>
      <c r="C287" s="39">
        <v>305.41935483870969</v>
      </c>
      <c r="D287" s="67">
        <v>187.75</v>
      </c>
      <c r="E287" s="67">
        <v>7.4</v>
      </c>
      <c r="F287" s="134">
        <v>95.012249999999995</v>
      </c>
      <c r="G287" s="67">
        <v>237.5</v>
      </c>
      <c r="H287" s="67">
        <v>4.8</v>
      </c>
      <c r="I287" s="134">
        <v>98.179000000000002</v>
      </c>
      <c r="J287" s="67">
        <v>578.5</v>
      </c>
      <c r="K287" s="67">
        <v>23.639999999999997</v>
      </c>
      <c r="L287" s="132">
        <v>95.655499999999989</v>
      </c>
      <c r="M287" s="18">
        <v>7.585</v>
      </c>
      <c r="N287" s="18">
        <v>7.5620000000000003</v>
      </c>
      <c r="O287" s="55">
        <v>2355</v>
      </c>
      <c r="P287" s="55">
        <v>1770.6</v>
      </c>
      <c r="Q287" s="68">
        <v>66.074999999999989</v>
      </c>
      <c r="R287" s="68">
        <v>6.6859999999999999</v>
      </c>
      <c r="S287" s="131">
        <v>89.524000000000001</v>
      </c>
      <c r="T287" s="68">
        <v>7.9949999999999992</v>
      </c>
      <c r="U287" s="68">
        <v>0.34599999999999997</v>
      </c>
      <c r="V287" s="131">
        <v>96.124000000000009</v>
      </c>
      <c r="W287" s="135">
        <v>25.48</v>
      </c>
      <c r="X287" s="56">
        <v>17.7</v>
      </c>
      <c r="Y287" s="26">
        <v>7757</v>
      </c>
      <c r="Z287" s="5">
        <f t="shared" si="221"/>
        <v>0.81928601605407692</v>
      </c>
      <c r="AA287" s="26">
        <v>138</v>
      </c>
      <c r="AB287" s="116">
        <f t="shared" si="222"/>
        <v>0.61083870967741938</v>
      </c>
      <c r="AC287" s="117">
        <f t="shared" si="223"/>
        <v>57.34248387096774</v>
      </c>
      <c r="AD287" s="118">
        <f t="shared" si="224"/>
        <v>0.4778540322580645</v>
      </c>
      <c r="AE287" s="119">
        <f t="shared" si="225"/>
        <v>72.537096774193543</v>
      </c>
      <c r="AF287" s="118">
        <f t="shared" si="226"/>
        <v>0.52184961708052913</v>
      </c>
      <c r="AG287" s="130">
        <f t="shared" si="227"/>
        <v>967.16129032258084</v>
      </c>
    </row>
    <row r="288" spans="1:33" ht="13.5" thickTop="1" x14ac:dyDescent="0.2">
      <c r="A288" s="48" t="s">
        <v>142</v>
      </c>
      <c r="B288" s="49">
        <f>SUM(B276:B287)</f>
        <v>141893</v>
      </c>
      <c r="C288" s="136"/>
      <c r="D288" s="136"/>
      <c r="E288" s="136"/>
      <c r="F288" s="137"/>
      <c r="G288" s="137"/>
      <c r="H288" s="137"/>
      <c r="I288" s="137"/>
      <c r="J288" s="137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60">
        <f>SUM(W276:W287)</f>
        <v>163.32999999999998</v>
      </c>
      <c r="X288" s="49"/>
      <c r="Y288" s="49">
        <f>SUM(Y276:Y287)</f>
        <v>92120</v>
      </c>
      <c r="Z288" s="49"/>
      <c r="AA288" s="49">
        <f>SUM(AA276:AA287)</f>
        <v>2195</v>
      </c>
      <c r="AB288" s="120"/>
      <c r="AC288" s="121"/>
      <c r="AD288" s="122"/>
      <c r="AE288" s="123"/>
      <c r="AF288" s="122"/>
      <c r="AG288" s="138"/>
    </row>
    <row r="289" spans="1:33" ht="13.5" thickBot="1" x14ac:dyDescent="0.25">
      <c r="A289" s="47" t="s">
        <v>143</v>
      </c>
      <c r="B289" s="139">
        <f t="shared" ref="B289:V289" si="228">SUM(AVERAGE(B276:B287))</f>
        <v>11824.416666666666</v>
      </c>
      <c r="C289" s="139">
        <f t="shared" si="228"/>
        <v>388.28915770609314</v>
      </c>
      <c r="D289" s="139">
        <f t="shared" si="228"/>
        <v>154.98333333333332</v>
      </c>
      <c r="E289" s="139">
        <f t="shared" si="228"/>
        <v>8.7916666666666661</v>
      </c>
      <c r="F289" s="140">
        <f>SUM(AVERAGE(F276:F287))</f>
        <v>93.442733333333322</v>
      </c>
      <c r="G289" s="139">
        <f t="shared" si="228"/>
        <v>211.83333333333334</v>
      </c>
      <c r="H289" s="139">
        <f t="shared" si="228"/>
        <v>5.8341269841269847</v>
      </c>
      <c r="I289" s="140">
        <f t="shared" ref="I289" si="229">SUM(AVERAGE(I276:I287))</f>
        <v>96.821700000000007</v>
      </c>
      <c r="J289" s="139">
        <f t="shared" si="228"/>
        <v>452.3458333333333</v>
      </c>
      <c r="K289" s="139">
        <f t="shared" si="228"/>
        <v>25.81801587301587</v>
      </c>
      <c r="L289" s="140">
        <f t="shared" si="228"/>
        <v>93.97034583333334</v>
      </c>
      <c r="M289" s="141">
        <f t="shared" si="228"/>
        <v>7.6747083333333324</v>
      </c>
      <c r="N289" s="141">
        <f t="shared" si="228"/>
        <v>7.72536111111111</v>
      </c>
      <c r="O289" s="139">
        <f t="shared" si="228"/>
        <v>1966.825</v>
      </c>
      <c r="P289" s="139">
        <f t="shared" si="228"/>
        <v>1573.1186507936507</v>
      </c>
      <c r="Q289" s="141">
        <f t="shared" si="228"/>
        <v>51.289583333333326</v>
      </c>
      <c r="R289" s="141">
        <f t="shared" si="228"/>
        <v>4.5928392857142848</v>
      </c>
      <c r="S289" s="140">
        <f t="shared" si="228"/>
        <v>90.534783333333337</v>
      </c>
      <c r="T289" s="141">
        <f t="shared" si="228"/>
        <v>7.2607500000000016</v>
      </c>
      <c r="U289" s="141">
        <f t="shared" si="228"/>
        <v>0.84835317460317461</v>
      </c>
      <c r="V289" s="140">
        <f t="shared" si="228"/>
        <v>85.461470833333337</v>
      </c>
      <c r="W289" s="19">
        <f>SUM(AVERAGE(W276:W287))</f>
        <v>13.610833333333332</v>
      </c>
      <c r="X289" s="6">
        <f>SUM(AVERAGE(X276:X287))</f>
        <v>16.837499999999999</v>
      </c>
      <c r="Y289" s="6">
        <f>SUM(AVERAGE(Y276:Y287))</f>
        <v>7676.666666666667</v>
      </c>
      <c r="Z289" s="40">
        <f>SUM(AVERAGE(Z276:Z287))</f>
        <v>0.67991550002236523</v>
      </c>
      <c r="AA289" s="6">
        <f>SUM(AVERAGE(AA276:AA287))</f>
        <v>182.91666666666666</v>
      </c>
      <c r="AB289" s="116">
        <f t="shared" ref="AB289" si="230">C289/$C$2</f>
        <v>0.77657831541218625</v>
      </c>
      <c r="AC289" s="117">
        <f t="shared" ref="AC289" si="231">(C289*D289)/1000</f>
        <v>60.178347958482661</v>
      </c>
      <c r="AD289" s="118">
        <f t="shared" si="224"/>
        <v>0.50148623298735551</v>
      </c>
      <c r="AE289" s="119">
        <f t="shared" ref="AE289" si="232">(C289*G289)/1000</f>
        <v>82.252586574074073</v>
      </c>
      <c r="AF289" s="124">
        <f t="shared" ref="AF289" si="233">(AE289)/$G$3</f>
        <v>0.59174522715161204</v>
      </c>
      <c r="AG289" s="142">
        <f>AVERAGE(AG276:AG287)</f>
        <v>1081.5683536439667</v>
      </c>
    </row>
    <row r="290" spans="1:33" ht="13.5" thickTop="1" x14ac:dyDescent="0.2"/>
    <row r="291" spans="1:33" ht="13.5" thickBot="1" x14ac:dyDescent="0.25"/>
    <row r="292" spans="1:33" x14ac:dyDescent="0.2">
      <c r="A292" s="77" t="s">
        <v>5</v>
      </c>
      <c r="B292" s="78" t="s">
        <v>6</v>
      </c>
      <c r="C292" s="78" t="s">
        <v>6</v>
      </c>
      <c r="D292" s="78" t="s">
        <v>122</v>
      </c>
      <c r="E292" s="78" t="s">
        <v>123</v>
      </c>
      <c r="F292" s="78" t="s">
        <v>2</v>
      </c>
      <c r="G292" s="78" t="s">
        <v>144</v>
      </c>
      <c r="H292" s="78" t="s">
        <v>145</v>
      </c>
      <c r="I292" s="78" t="s">
        <v>146</v>
      </c>
      <c r="J292" s="78" t="s">
        <v>124</v>
      </c>
      <c r="K292" s="78" t="s">
        <v>125</v>
      </c>
      <c r="L292" s="78" t="s">
        <v>11</v>
      </c>
      <c r="M292" s="78" t="s">
        <v>128</v>
      </c>
      <c r="N292" s="78" t="s">
        <v>129</v>
      </c>
      <c r="O292" s="78" t="s">
        <v>130</v>
      </c>
      <c r="P292" s="78" t="s">
        <v>131</v>
      </c>
      <c r="Q292" s="78" t="s">
        <v>132</v>
      </c>
      <c r="R292" s="78" t="s">
        <v>133</v>
      </c>
      <c r="S292" s="78" t="s">
        <v>70</v>
      </c>
      <c r="T292" s="78" t="s">
        <v>134</v>
      </c>
      <c r="U292" s="78" t="s">
        <v>135</v>
      </c>
      <c r="V292" s="78" t="s">
        <v>73</v>
      </c>
      <c r="W292" s="78" t="s">
        <v>17</v>
      </c>
      <c r="X292" s="79" t="s">
        <v>18</v>
      </c>
      <c r="Y292" s="79" t="s">
        <v>149</v>
      </c>
      <c r="Z292" s="79" t="s">
        <v>20</v>
      </c>
      <c r="AA292" s="80" t="s">
        <v>74</v>
      </c>
      <c r="AB292" s="109" t="s">
        <v>55</v>
      </c>
      <c r="AC292" s="110" t="s">
        <v>56</v>
      </c>
      <c r="AD292" s="111" t="s">
        <v>57</v>
      </c>
      <c r="AE292" s="112" t="s">
        <v>55</v>
      </c>
      <c r="AF292" s="111" t="s">
        <v>55</v>
      </c>
      <c r="AG292" s="109" t="s">
        <v>147</v>
      </c>
    </row>
    <row r="293" spans="1:33" ht="13.5" thickBot="1" x14ac:dyDescent="0.25">
      <c r="A293" s="81" t="s">
        <v>150</v>
      </c>
      <c r="B293" s="82" t="s">
        <v>23</v>
      </c>
      <c r="C293" s="83" t="s">
        <v>24</v>
      </c>
      <c r="D293" s="82" t="s">
        <v>25</v>
      </c>
      <c r="E293" s="82" t="s">
        <v>25</v>
      </c>
      <c r="F293" s="84" t="s">
        <v>26</v>
      </c>
      <c r="G293" s="82" t="s">
        <v>25</v>
      </c>
      <c r="H293" s="82" t="s">
        <v>25</v>
      </c>
      <c r="I293" s="84" t="s">
        <v>26</v>
      </c>
      <c r="J293" s="82" t="s">
        <v>25</v>
      </c>
      <c r="K293" s="82" t="s">
        <v>25</v>
      </c>
      <c r="L293" s="84" t="s">
        <v>26</v>
      </c>
      <c r="M293" s="82"/>
      <c r="N293" s="82"/>
      <c r="O293" s="82"/>
      <c r="P293" s="82"/>
      <c r="Q293" s="82"/>
      <c r="R293" s="82"/>
      <c r="S293" s="84" t="s">
        <v>26</v>
      </c>
      <c r="T293" s="82"/>
      <c r="U293" s="82"/>
      <c r="V293" s="84" t="s">
        <v>26</v>
      </c>
      <c r="W293" s="82" t="s">
        <v>27</v>
      </c>
      <c r="X293" s="84" t="s">
        <v>28</v>
      </c>
      <c r="Y293" s="84" t="s">
        <v>29</v>
      </c>
      <c r="Z293" s="83" t="s">
        <v>30</v>
      </c>
      <c r="AA293" s="85" t="s">
        <v>29</v>
      </c>
      <c r="AB293" s="113" t="s">
        <v>6</v>
      </c>
      <c r="AC293" s="114" t="s">
        <v>59</v>
      </c>
      <c r="AD293" s="85" t="s">
        <v>60</v>
      </c>
      <c r="AE293" s="115" t="s">
        <v>61</v>
      </c>
      <c r="AF293" s="85" t="s">
        <v>62</v>
      </c>
      <c r="AG293" s="127" t="s">
        <v>148</v>
      </c>
    </row>
    <row r="294" spans="1:33" x14ac:dyDescent="0.2">
      <c r="A294" s="71" t="s">
        <v>31</v>
      </c>
      <c r="B294" s="36">
        <v>9008</v>
      </c>
      <c r="C294" s="36">
        <v>290.58100000000002</v>
      </c>
      <c r="D294" s="72">
        <v>214.8</v>
      </c>
      <c r="E294" s="72">
        <v>4.5</v>
      </c>
      <c r="F294" s="128">
        <v>97.905000000000001</v>
      </c>
      <c r="G294" s="72">
        <v>358</v>
      </c>
      <c r="H294" s="72">
        <v>5.5</v>
      </c>
      <c r="I294" s="128">
        <v>98.463999999999999</v>
      </c>
      <c r="J294" s="72">
        <v>631</v>
      </c>
      <c r="K294" s="72">
        <v>25.966999999999999</v>
      </c>
      <c r="L294" s="129">
        <v>95.885000000000005</v>
      </c>
      <c r="M294" s="73">
        <v>7.6760000000000002</v>
      </c>
      <c r="N294" s="73">
        <v>7.67</v>
      </c>
      <c r="O294" s="86">
        <v>2468</v>
      </c>
      <c r="P294" s="86">
        <v>1978.3330000000001</v>
      </c>
      <c r="Q294" s="74">
        <v>80.58</v>
      </c>
      <c r="R294" s="74">
        <v>5.2750000000000004</v>
      </c>
      <c r="S294" s="128">
        <v>93.453999999999994</v>
      </c>
      <c r="T294" s="74">
        <v>8.4339999999999993</v>
      </c>
      <c r="U294" s="74">
        <v>0.64500000000000002</v>
      </c>
      <c r="V294" s="128">
        <v>92.352000000000004</v>
      </c>
      <c r="W294" s="75">
        <v>0</v>
      </c>
      <c r="X294" s="21" t="s">
        <v>115</v>
      </c>
      <c r="Y294" s="76">
        <v>8130</v>
      </c>
      <c r="Z294" s="5">
        <f t="shared" ref="Z294:Z305" si="234">Y294/B294</f>
        <v>0.90253108348134992</v>
      </c>
      <c r="AA294" s="76">
        <v>111</v>
      </c>
      <c r="AB294" s="116">
        <f>C294/$C$2</f>
        <v>0.58116200000000007</v>
      </c>
      <c r="AC294" s="117">
        <f>(C294*D294)/1000</f>
        <v>62.416798800000002</v>
      </c>
      <c r="AD294" s="118">
        <f>(AC294)/$E$3</f>
        <v>0.52013999</v>
      </c>
      <c r="AE294" s="119">
        <f>(C294*G294)/1000</f>
        <v>104.02799800000001</v>
      </c>
      <c r="AF294" s="118">
        <f>(AE294)/$G$3</f>
        <v>0.74840286330935257</v>
      </c>
      <c r="AG294" s="130">
        <f>(0.8*C294*G294)/60</f>
        <v>1387.0399733333334</v>
      </c>
    </row>
    <row r="295" spans="1:33" x14ac:dyDescent="0.2">
      <c r="A295" s="41" t="s">
        <v>32</v>
      </c>
      <c r="B295" s="36">
        <v>9389</v>
      </c>
      <c r="C295" s="38">
        <v>335.32142857142856</v>
      </c>
      <c r="D295" s="66">
        <v>181.25</v>
      </c>
      <c r="E295" s="66">
        <v>6.8</v>
      </c>
      <c r="F295" s="131">
        <v>95.746499999999997</v>
      </c>
      <c r="G295" s="66">
        <v>325</v>
      </c>
      <c r="H295" s="66">
        <v>5.6</v>
      </c>
      <c r="I295" s="131">
        <v>98.10575</v>
      </c>
      <c r="J295" s="66">
        <v>555.5</v>
      </c>
      <c r="K295" s="66">
        <v>28.380000000000003</v>
      </c>
      <c r="L295" s="132">
        <v>94.717249999999993</v>
      </c>
      <c r="M295" s="18">
        <v>7.67</v>
      </c>
      <c r="N295" s="18">
        <v>7.6139999999999999</v>
      </c>
      <c r="O295" s="55">
        <v>2360</v>
      </c>
      <c r="P295" s="55">
        <v>2013.4</v>
      </c>
      <c r="Q295" s="68">
        <v>74.974999999999994</v>
      </c>
      <c r="R295" s="68">
        <v>10.71</v>
      </c>
      <c r="S295" s="131">
        <v>86.766750000000002</v>
      </c>
      <c r="T295" s="68">
        <v>8.2475000000000005</v>
      </c>
      <c r="U295" s="68">
        <v>0.80199999999999994</v>
      </c>
      <c r="V295" s="131">
        <v>87.210000000000008</v>
      </c>
      <c r="W295" s="5">
        <v>25.64</v>
      </c>
      <c r="X295" s="21">
        <v>19</v>
      </c>
      <c r="Y295" s="25">
        <v>7909</v>
      </c>
      <c r="Z295" s="5">
        <f t="shared" si="234"/>
        <v>0.84236872936414953</v>
      </c>
      <c r="AA295" s="25">
        <v>95</v>
      </c>
      <c r="AB295" s="116">
        <f t="shared" ref="AB295:AB305" si="235">C295/$C$2</f>
        <v>0.6706428571428571</v>
      </c>
      <c r="AC295" s="117">
        <f t="shared" ref="AC295:AC305" si="236">(C295*D295)/1000</f>
        <v>60.777008928571426</v>
      </c>
      <c r="AD295" s="118">
        <f t="shared" ref="AD295:AD305" si="237">(AC295)/$E$3</f>
        <v>0.50647507440476192</v>
      </c>
      <c r="AE295" s="119">
        <f t="shared" ref="AE295:AE305" si="238">(C295*G295)/1000</f>
        <v>108.97946428571427</v>
      </c>
      <c r="AF295" s="118">
        <f t="shared" ref="AF295:AF305" si="239">(AE295)/$G$3</f>
        <v>0.78402492291880777</v>
      </c>
      <c r="AG295" s="130">
        <f t="shared" ref="AG295:AG305" si="240">(0.8*C295*G295)/60</f>
        <v>1453.0595238095239</v>
      </c>
    </row>
    <row r="296" spans="1:33" x14ac:dyDescent="0.2">
      <c r="A296" s="41" t="s">
        <v>33</v>
      </c>
      <c r="B296" s="36">
        <v>9167</v>
      </c>
      <c r="C296" s="38">
        <v>295.89999999999998</v>
      </c>
      <c r="D296" s="66">
        <v>157.5</v>
      </c>
      <c r="E296" s="66">
        <v>8.8000000000000007</v>
      </c>
      <c r="F296" s="131">
        <v>94.013749999999987</v>
      </c>
      <c r="G296" s="66">
        <v>370</v>
      </c>
      <c r="H296" s="66">
        <v>5</v>
      </c>
      <c r="I296" s="131">
        <v>98.611249999999998</v>
      </c>
      <c r="J296" s="66">
        <v>625</v>
      </c>
      <c r="K296" s="66">
        <v>28.82</v>
      </c>
      <c r="L296" s="132">
        <v>95.757999999999996</v>
      </c>
      <c r="M296" s="18">
        <v>7.5024999999999995</v>
      </c>
      <c r="N296" s="18">
        <v>7.7079999999999984</v>
      </c>
      <c r="O296" s="55">
        <v>1914.25</v>
      </c>
      <c r="P296" s="55">
        <v>1625.6</v>
      </c>
      <c r="Q296" s="68">
        <v>77.433333333333323</v>
      </c>
      <c r="R296" s="68">
        <v>7.2580000000000009</v>
      </c>
      <c r="S296" s="131">
        <v>90.476500000000001</v>
      </c>
      <c r="T296" s="68">
        <v>8.4075000000000006</v>
      </c>
      <c r="U296" s="68">
        <v>0.93599999999999994</v>
      </c>
      <c r="V296" s="131">
        <v>87.174999999999997</v>
      </c>
      <c r="W296" s="5">
        <v>22.16</v>
      </c>
      <c r="X296" s="21">
        <v>18.7</v>
      </c>
      <c r="Y296" s="25">
        <v>9423</v>
      </c>
      <c r="Z296" s="5">
        <f t="shared" si="234"/>
        <v>1.02792625722701</v>
      </c>
      <c r="AA296" s="25">
        <v>113</v>
      </c>
      <c r="AB296" s="116">
        <f t="shared" si="235"/>
        <v>0.59179999999999999</v>
      </c>
      <c r="AC296" s="117">
        <f t="shared" si="236"/>
        <v>46.60425</v>
      </c>
      <c r="AD296" s="118">
        <f t="shared" si="237"/>
        <v>0.38836874999999998</v>
      </c>
      <c r="AE296" s="119">
        <f t="shared" si="238"/>
        <v>109.48299999999999</v>
      </c>
      <c r="AF296" s="118">
        <f t="shared" si="239"/>
        <v>0.78764748201438839</v>
      </c>
      <c r="AG296" s="130">
        <f t="shared" si="240"/>
        <v>1459.7733333333333</v>
      </c>
    </row>
    <row r="297" spans="1:33" x14ac:dyDescent="0.2">
      <c r="A297" s="41" t="s">
        <v>34</v>
      </c>
      <c r="B297" s="36">
        <v>10257</v>
      </c>
      <c r="C297" s="38">
        <v>341.9</v>
      </c>
      <c r="D297" s="66">
        <v>282.25</v>
      </c>
      <c r="E297" s="66">
        <v>4.2</v>
      </c>
      <c r="F297" s="131">
        <v>98.284500000000008</v>
      </c>
      <c r="G297" s="66">
        <v>430</v>
      </c>
      <c r="H297" s="66">
        <v>4.4000000000000004</v>
      </c>
      <c r="I297" s="131">
        <v>99</v>
      </c>
      <c r="J297" s="66">
        <v>697.5</v>
      </c>
      <c r="K297" s="66">
        <v>31.580000000000002</v>
      </c>
      <c r="L297" s="132">
        <v>95.088250000000002</v>
      </c>
      <c r="M297" s="18">
        <v>7.4950000000000001</v>
      </c>
      <c r="N297" s="18">
        <v>7.7960000000000012</v>
      </c>
      <c r="O297" s="55">
        <v>1683.75</v>
      </c>
      <c r="P297" s="55">
        <v>1409.6</v>
      </c>
      <c r="Q297" s="68">
        <v>78.275000000000006</v>
      </c>
      <c r="R297" s="68">
        <v>6.6059999999999999</v>
      </c>
      <c r="S297" s="131">
        <v>91.468249999999998</v>
      </c>
      <c r="T297" s="68">
        <v>8.8874999999999993</v>
      </c>
      <c r="U297" s="68">
        <v>0.57400000000000007</v>
      </c>
      <c r="V297" s="131">
        <v>95.143249999999995</v>
      </c>
      <c r="W297" s="5">
        <v>0</v>
      </c>
      <c r="X297" s="21" t="s">
        <v>115</v>
      </c>
      <c r="Y297" s="25">
        <v>9018</v>
      </c>
      <c r="Z297" s="5">
        <f t="shared" si="234"/>
        <v>0.87920444574436973</v>
      </c>
      <c r="AA297" s="25">
        <v>110</v>
      </c>
      <c r="AB297" s="116">
        <f t="shared" si="235"/>
        <v>0.68379999999999996</v>
      </c>
      <c r="AC297" s="117">
        <f t="shared" si="236"/>
        <v>96.501274999999993</v>
      </c>
      <c r="AD297" s="118">
        <f t="shared" si="237"/>
        <v>0.80417729166666663</v>
      </c>
      <c r="AE297" s="119">
        <f t="shared" si="238"/>
        <v>147.017</v>
      </c>
      <c r="AF297" s="118">
        <f t="shared" si="239"/>
        <v>1.0576762589928057</v>
      </c>
      <c r="AG297" s="130">
        <f t="shared" si="240"/>
        <v>1960.2266666666665</v>
      </c>
    </row>
    <row r="298" spans="1:33" x14ac:dyDescent="0.2">
      <c r="A298" s="41" t="s">
        <v>35</v>
      </c>
      <c r="B298" s="36">
        <v>10288</v>
      </c>
      <c r="C298" s="38">
        <v>330.5</v>
      </c>
      <c r="D298" s="66">
        <v>185.2</v>
      </c>
      <c r="E298" s="66">
        <v>7.5333333333333341</v>
      </c>
      <c r="F298" s="131">
        <v>93.452200000000005</v>
      </c>
      <c r="G298" s="66">
        <v>338</v>
      </c>
      <c r="H298" s="66">
        <v>4.333333333333333</v>
      </c>
      <c r="I298" s="131">
        <v>98.536599999999993</v>
      </c>
      <c r="J298" s="66">
        <v>513.79999999999995</v>
      </c>
      <c r="K298" s="66">
        <v>28.7</v>
      </c>
      <c r="L298" s="132">
        <v>94.113800000000012</v>
      </c>
      <c r="M298" s="18">
        <v>7.4759999999999991</v>
      </c>
      <c r="N298" s="18">
        <v>7.7766666666666664</v>
      </c>
      <c r="O298" s="55">
        <v>2093.8000000000002</v>
      </c>
      <c r="P298" s="55">
        <v>1609.6666666666667</v>
      </c>
      <c r="Q298" s="68">
        <v>75.06</v>
      </c>
      <c r="R298" s="68">
        <v>7.0333333333333341</v>
      </c>
      <c r="S298" s="131">
        <v>90.075800000000001</v>
      </c>
      <c r="T298" s="68">
        <v>7</v>
      </c>
      <c r="U298" s="68">
        <v>0.55500000000000005</v>
      </c>
      <c r="V298" s="131">
        <v>88.308400000000006</v>
      </c>
      <c r="W298" s="5">
        <v>22.42</v>
      </c>
      <c r="X298" s="21">
        <v>18.86</v>
      </c>
      <c r="Y298" s="25">
        <v>8748</v>
      </c>
      <c r="Z298" s="5">
        <f t="shared" si="234"/>
        <v>0.85031104199066876</v>
      </c>
      <c r="AA298" s="25">
        <v>134</v>
      </c>
      <c r="AB298" s="116">
        <f t="shared" si="235"/>
        <v>0.66100000000000003</v>
      </c>
      <c r="AC298" s="117">
        <f t="shared" si="236"/>
        <v>61.208599999999997</v>
      </c>
      <c r="AD298" s="118">
        <f t="shared" si="237"/>
        <v>0.51007166666666659</v>
      </c>
      <c r="AE298" s="119">
        <f t="shared" si="238"/>
        <v>111.709</v>
      </c>
      <c r="AF298" s="118">
        <f t="shared" si="239"/>
        <v>0.80366187050359716</v>
      </c>
      <c r="AG298" s="130">
        <f t="shared" si="240"/>
        <v>1489.4533333333336</v>
      </c>
    </row>
    <row r="299" spans="1:33" x14ac:dyDescent="0.2">
      <c r="A299" s="41" t="s">
        <v>36</v>
      </c>
      <c r="B299" s="36">
        <v>13900</v>
      </c>
      <c r="C299" s="38">
        <v>463.33333333333331</v>
      </c>
      <c r="D299" s="66">
        <v>88.25</v>
      </c>
      <c r="E299" s="66">
        <v>9.6</v>
      </c>
      <c r="F299" s="131">
        <v>87.807500000000005</v>
      </c>
      <c r="G299" s="66">
        <v>105</v>
      </c>
      <c r="H299" s="66">
        <v>4</v>
      </c>
      <c r="I299" s="131">
        <v>96.761499999999998</v>
      </c>
      <c r="J299" s="66">
        <v>252.25</v>
      </c>
      <c r="K299" s="66">
        <v>28.860000000000003</v>
      </c>
      <c r="L299" s="132">
        <v>85.050250000000005</v>
      </c>
      <c r="M299" s="18">
        <v>7.2774999999999999</v>
      </c>
      <c r="N299" s="18">
        <v>7.798</v>
      </c>
      <c r="O299" s="55">
        <v>1880.75</v>
      </c>
      <c r="P299" s="55">
        <v>1674.2</v>
      </c>
      <c r="Q299" s="68">
        <v>41.349999999999994</v>
      </c>
      <c r="R299" s="68">
        <v>7.0724999999999998</v>
      </c>
      <c r="S299" s="131">
        <v>83.506</v>
      </c>
      <c r="T299" s="68">
        <v>13.065</v>
      </c>
      <c r="U299" s="68">
        <v>1.954</v>
      </c>
      <c r="V299" s="131">
        <v>82.311000000000007</v>
      </c>
      <c r="W299" s="5">
        <v>0</v>
      </c>
      <c r="X299" s="21" t="s">
        <v>115</v>
      </c>
      <c r="Y299" s="25">
        <v>8250</v>
      </c>
      <c r="Z299" s="5">
        <f t="shared" si="234"/>
        <v>0.59352517985611508</v>
      </c>
      <c r="AA299" s="25">
        <v>238</v>
      </c>
      <c r="AB299" s="116">
        <f t="shared" si="235"/>
        <v>0.92666666666666664</v>
      </c>
      <c r="AC299" s="117">
        <f t="shared" si="236"/>
        <v>40.889166666666661</v>
      </c>
      <c r="AD299" s="118">
        <f t="shared" si="237"/>
        <v>0.34074305555555551</v>
      </c>
      <c r="AE299" s="119">
        <f t="shared" si="238"/>
        <v>48.65</v>
      </c>
      <c r="AF299" s="118">
        <f t="shared" si="239"/>
        <v>0.35</v>
      </c>
      <c r="AG299" s="130">
        <f t="shared" si="240"/>
        <v>648.66666666666663</v>
      </c>
    </row>
    <row r="300" spans="1:33" x14ac:dyDescent="0.2">
      <c r="A300" s="41" t="s">
        <v>37</v>
      </c>
      <c r="B300" s="36">
        <v>14930</v>
      </c>
      <c r="C300" s="38">
        <v>480.56666666666666</v>
      </c>
      <c r="D300" s="66">
        <v>117.75</v>
      </c>
      <c r="E300" s="66">
        <v>6.333333333333333</v>
      </c>
      <c r="F300" s="131">
        <v>95.415500000000009</v>
      </c>
      <c r="G300" s="66">
        <v>137.5</v>
      </c>
      <c r="H300" s="66">
        <v>4.666666666666667</v>
      </c>
      <c r="I300" s="131">
        <v>96.629750000000001</v>
      </c>
      <c r="J300" s="66">
        <v>295.25</v>
      </c>
      <c r="K300" s="66">
        <v>21</v>
      </c>
      <c r="L300" s="132">
        <v>92.820750000000004</v>
      </c>
      <c r="M300" s="18">
        <v>7.5125000000000002</v>
      </c>
      <c r="N300" s="18">
        <v>7.9366666666666665</v>
      </c>
      <c r="O300" s="55">
        <v>2216</v>
      </c>
      <c r="P300" s="55">
        <v>1897.1666666666667</v>
      </c>
      <c r="Q300" s="68">
        <v>46.900000000000006</v>
      </c>
      <c r="R300" s="68">
        <v>3.1840000000000002</v>
      </c>
      <c r="S300" s="131">
        <v>93.237250000000017</v>
      </c>
      <c r="T300" s="68">
        <v>6.2725</v>
      </c>
      <c r="U300" s="68">
        <v>1.24</v>
      </c>
      <c r="V300" s="131">
        <v>73.589500000000001</v>
      </c>
      <c r="W300" s="5">
        <v>22.18</v>
      </c>
      <c r="X300" s="21">
        <v>19.05</v>
      </c>
      <c r="Y300" s="25">
        <v>9822</v>
      </c>
      <c r="Z300" s="5">
        <f t="shared" si="234"/>
        <v>0.65787006028131279</v>
      </c>
      <c r="AA300" s="25">
        <v>219</v>
      </c>
      <c r="AB300" s="116">
        <f t="shared" si="235"/>
        <v>0.96113333333333328</v>
      </c>
      <c r="AC300" s="117">
        <f t="shared" si="236"/>
        <v>56.586725000000001</v>
      </c>
      <c r="AD300" s="118">
        <f t="shared" si="237"/>
        <v>0.4715560416666667</v>
      </c>
      <c r="AE300" s="119">
        <f t="shared" si="238"/>
        <v>66.077916666666667</v>
      </c>
      <c r="AF300" s="118">
        <f t="shared" si="239"/>
        <v>0.47538069544364508</v>
      </c>
      <c r="AG300" s="130">
        <f t="shared" si="240"/>
        <v>881.03888888888889</v>
      </c>
    </row>
    <row r="301" spans="1:33" x14ac:dyDescent="0.2">
      <c r="A301" s="41" t="s">
        <v>40</v>
      </c>
      <c r="B301" s="36">
        <v>13341</v>
      </c>
      <c r="C301" s="38">
        <v>434.7</v>
      </c>
      <c r="D301" s="66">
        <v>109.4</v>
      </c>
      <c r="E301" s="66">
        <v>6.5</v>
      </c>
      <c r="F301" s="131">
        <v>92.728199999999987</v>
      </c>
      <c r="G301" s="66">
        <v>109</v>
      </c>
      <c r="H301" s="66">
        <v>5.833333333333333</v>
      </c>
      <c r="I301" s="131">
        <v>94.333399999999997</v>
      </c>
      <c r="J301" s="66">
        <v>251</v>
      </c>
      <c r="K301" s="66">
        <v>21.200000000000003</v>
      </c>
      <c r="L301" s="132">
        <v>91.643799999999985</v>
      </c>
      <c r="M301" s="18">
        <v>7.4879999999999995</v>
      </c>
      <c r="N301" s="18">
        <v>7.8599999999999994</v>
      </c>
      <c r="O301" s="55">
        <v>2168</v>
      </c>
      <c r="P301" s="55">
        <v>1881.1666666666667</v>
      </c>
      <c r="Q301" s="68">
        <v>44.6</v>
      </c>
      <c r="R301" s="68">
        <v>3.47</v>
      </c>
      <c r="S301" s="131">
        <v>91.754800000000003</v>
      </c>
      <c r="T301" s="68">
        <v>7.19</v>
      </c>
      <c r="U301" s="68">
        <v>0.58833333333333326</v>
      </c>
      <c r="V301" s="131">
        <v>90.49</v>
      </c>
      <c r="W301" s="5">
        <v>0</v>
      </c>
      <c r="X301" s="21" t="s">
        <v>115</v>
      </c>
      <c r="Y301" s="25">
        <v>10295</v>
      </c>
      <c r="Z301" s="5">
        <f t="shared" si="234"/>
        <v>0.77168128326212426</v>
      </c>
      <c r="AA301" s="25">
        <v>219</v>
      </c>
      <c r="AB301" s="116">
        <f t="shared" si="235"/>
        <v>0.86939999999999995</v>
      </c>
      <c r="AC301" s="117">
        <f t="shared" si="236"/>
        <v>47.556179999999998</v>
      </c>
      <c r="AD301" s="118">
        <f t="shared" si="237"/>
        <v>0.39630149999999997</v>
      </c>
      <c r="AE301" s="119">
        <f t="shared" si="238"/>
        <v>47.382299999999994</v>
      </c>
      <c r="AF301" s="118">
        <f t="shared" si="239"/>
        <v>0.34087985611510785</v>
      </c>
      <c r="AG301" s="130">
        <f t="shared" si="240"/>
        <v>631.7639999999999</v>
      </c>
    </row>
    <row r="302" spans="1:33" x14ac:dyDescent="0.2">
      <c r="A302" s="41" t="s">
        <v>43</v>
      </c>
      <c r="B302" s="36">
        <v>12409</v>
      </c>
      <c r="C302" s="38">
        <v>413.63299999999998</v>
      </c>
      <c r="D302" s="66">
        <v>65</v>
      </c>
      <c r="E302" s="66">
        <v>7</v>
      </c>
      <c r="F302" s="131">
        <v>89.230999999999995</v>
      </c>
      <c r="G302" s="66">
        <v>110</v>
      </c>
      <c r="H302" s="66">
        <v>4</v>
      </c>
      <c r="I302" s="131">
        <v>96.364000000000004</v>
      </c>
      <c r="J302" s="66">
        <v>212.75</v>
      </c>
      <c r="K302" s="66">
        <v>20.88</v>
      </c>
      <c r="L302" s="132">
        <v>90.186000000000007</v>
      </c>
      <c r="M302" s="18">
        <v>7.5449999999999999</v>
      </c>
      <c r="N302" s="18">
        <v>7.8940000000000001</v>
      </c>
      <c r="O302" s="55">
        <v>1969.75</v>
      </c>
      <c r="P302" s="55">
        <v>1590</v>
      </c>
      <c r="Q302" s="68">
        <v>47.7</v>
      </c>
      <c r="R302" s="68">
        <v>10.648</v>
      </c>
      <c r="S302" s="131">
        <v>77.677000000000007</v>
      </c>
      <c r="T302" s="68">
        <v>7.25</v>
      </c>
      <c r="U302" s="68">
        <v>1.6379999999999999</v>
      </c>
      <c r="V302" s="131">
        <v>77.406999999999996</v>
      </c>
      <c r="W302" s="5">
        <v>0</v>
      </c>
      <c r="X302" s="21">
        <v>19.8</v>
      </c>
      <c r="Y302" s="25">
        <v>8802</v>
      </c>
      <c r="Z302" s="5">
        <f t="shared" si="234"/>
        <v>0.7093238778306068</v>
      </c>
      <c r="AA302" s="25">
        <v>253</v>
      </c>
      <c r="AB302" s="116">
        <f t="shared" si="235"/>
        <v>0.82726599999999995</v>
      </c>
      <c r="AC302" s="117">
        <f t="shared" si="236"/>
        <v>26.886144999999999</v>
      </c>
      <c r="AD302" s="118">
        <f t="shared" si="237"/>
        <v>0.22405120833333333</v>
      </c>
      <c r="AE302" s="119">
        <f t="shared" si="238"/>
        <v>45.499629999999996</v>
      </c>
      <c r="AF302" s="118">
        <f t="shared" si="239"/>
        <v>0.32733546762589927</v>
      </c>
      <c r="AG302" s="130">
        <f t="shared" si="240"/>
        <v>606.66173333333347</v>
      </c>
    </row>
    <row r="303" spans="1:33" x14ac:dyDescent="0.2">
      <c r="A303" s="41" t="s">
        <v>46</v>
      </c>
      <c r="B303" s="36">
        <v>11553</v>
      </c>
      <c r="C303" s="38">
        <v>372.67700000000002</v>
      </c>
      <c r="D303" s="66">
        <v>182</v>
      </c>
      <c r="E303" s="66">
        <v>9</v>
      </c>
      <c r="F303" s="131">
        <v>95.055000000000007</v>
      </c>
      <c r="G303" s="66">
        <v>202</v>
      </c>
      <c r="H303" s="66">
        <v>5.6669999999999998</v>
      </c>
      <c r="I303" s="131">
        <v>97.194999999999993</v>
      </c>
      <c r="J303" s="66">
        <v>460</v>
      </c>
      <c r="K303" s="66">
        <v>27.917000000000002</v>
      </c>
      <c r="L303" s="132">
        <v>93.930999999999997</v>
      </c>
      <c r="M303" s="18">
        <v>7.7080000000000002</v>
      </c>
      <c r="N303" s="18">
        <v>8.0380000000000003</v>
      </c>
      <c r="O303" s="55">
        <v>2245.1999999999998</v>
      </c>
      <c r="P303" s="55">
        <v>2015.5</v>
      </c>
      <c r="Q303" s="68">
        <v>49.64</v>
      </c>
      <c r="R303" s="68">
        <v>10.603</v>
      </c>
      <c r="S303" s="131">
        <v>78.64</v>
      </c>
      <c r="T303" s="68">
        <v>7.97</v>
      </c>
      <c r="U303" s="68">
        <v>0.88800000000000001</v>
      </c>
      <c r="V303" s="131">
        <v>88.858000000000004</v>
      </c>
      <c r="W303" s="5">
        <v>25</v>
      </c>
      <c r="X303" s="21">
        <v>18.37</v>
      </c>
      <c r="Y303" s="25">
        <v>7898</v>
      </c>
      <c r="Z303" s="5">
        <f t="shared" si="234"/>
        <v>0.68363195706742841</v>
      </c>
      <c r="AA303" s="25">
        <v>145</v>
      </c>
      <c r="AB303" s="116">
        <f t="shared" si="235"/>
        <v>0.74535400000000007</v>
      </c>
      <c r="AC303" s="117">
        <f t="shared" si="236"/>
        <v>67.827214000000012</v>
      </c>
      <c r="AD303" s="118">
        <f t="shared" si="237"/>
        <v>0.56522678333333343</v>
      </c>
      <c r="AE303" s="119">
        <f t="shared" si="238"/>
        <v>75.280754000000002</v>
      </c>
      <c r="AF303" s="118">
        <f t="shared" si="239"/>
        <v>0.54158815827338136</v>
      </c>
      <c r="AG303" s="130">
        <f t="shared" si="240"/>
        <v>1003.7433866666668</v>
      </c>
    </row>
    <row r="304" spans="1:33" x14ac:dyDescent="0.2">
      <c r="A304" s="41" t="s">
        <v>49</v>
      </c>
      <c r="B304" s="36">
        <v>11035</v>
      </c>
      <c r="C304" s="38">
        <v>367.83300000000003</v>
      </c>
      <c r="D304" s="66">
        <v>162.25</v>
      </c>
      <c r="E304" s="66">
        <v>7.6</v>
      </c>
      <c r="F304" s="131">
        <v>95.316000000000003</v>
      </c>
      <c r="G304" s="66">
        <v>197.5</v>
      </c>
      <c r="H304" s="66">
        <v>5.6</v>
      </c>
      <c r="I304" s="131">
        <v>97.165000000000006</v>
      </c>
      <c r="J304" s="66">
        <v>434.25</v>
      </c>
      <c r="K304" s="66">
        <v>26.68</v>
      </c>
      <c r="L304" s="132">
        <v>93.855999999999995</v>
      </c>
      <c r="M304" s="18">
        <v>7.8250000000000002</v>
      </c>
      <c r="N304" s="18">
        <v>7.7380000000000004</v>
      </c>
      <c r="O304" s="55">
        <v>2367.5</v>
      </c>
      <c r="P304" s="55">
        <v>1945.8</v>
      </c>
      <c r="Q304" s="68">
        <v>53.2</v>
      </c>
      <c r="R304" s="68">
        <v>12.68</v>
      </c>
      <c r="S304" s="131">
        <v>76.165000000000006</v>
      </c>
      <c r="T304" s="68">
        <v>6.26</v>
      </c>
      <c r="U304" s="68">
        <v>0.33400000000000002</v>
      </c>
      <c r="V304" s="131">
        <v>94.665000000000006</v>
      </c>
      <c r="W304" s="5">
        <v>24.64</v>
      </c>
      <c r="X304" s="21">
        <v>17.95</v>
      </c>
      <c r="Y304" s="25">
        <v>7477</v>
      </c>
      <c r="Z304" s="5">
        <f t="shared" si="234"/>
        <v>0.67757136384231986</v>
      </c>
      <c r="AA304" s="25">
        <v>129</v>
      </c>
      <c r="AB304" s="116">
        <f t="shared" si="235"/>
        <v>0.73566600000000004</v>
      </c>
      <c r="AC304" s="117">
        <f t="shared" si="236"/>
        <v>59.680904250000005</v>
      </c>
      <c r="AD304" s="118">
        <f t="shared" si="237"/>
        <v>0.49734086875000005</v>
      </c>
      <c r="AE304" s="119">
        <f t="shared" si="238"/>
        <v>72.647017500000004</v>
      </c>
      <c r="AF304" s="118">
        <f t="shared" si="239"/>
        <v>0.52264041366906477</v>
      </c>
      <c r="AG304" s="130">
        <f t="shared" si="240"/>
        <v>968.62690000000009</v>
      </c>
    </row>
    <row r="305" spans="1:33" ht="13.5" thickBot="1" x14ac:dyDescent="0.25">
      <c r="A305" s="41" t="s">
        <v>51</v>
      </c>
      <c r="B305" s="37">
        <v>11780</v>
      </c>
      <c r="C305" s="39">
        <v>380</v>
      </c>
      <c r="D305" s="67">
        <v>211.25</v>
      </c>
      <c r="E305" s="67">
        <v>6.8</v>
      </c>
      <c r="F305" s="134">
        <v>96.781000000000006</v>
      </c>
      <c r="G305" s="67">
        <v>285</v>
      </c>
      <c r="H305" s="67">
        <v>5.8</v>
      </c>
      <c r="I305" s="134">
        <v>97.965000000000003</v>
      </c>
      <c r="J305" s="67">
        <v>591.25</v>
      </c>
      <c r="K305" s="67">
        <v>22.64</v>
      </c>
      <c r="L305" s="132">
        <v>96.171000000000006</v>
      </c>
      <c r="M305" s="18">
        <v>7.6550000000000002</v>
      </c>
      <c r="N305" s="18">
        <v>7.7240000000000002</v>
      </c>
      <c r="O305" s="55">
        <v>2400</v>
      </c>
      <c r="P305" s="55">
        <v>1946.4</v>
      </c>
      <c r="Q305" s="68">
        <v>56.95</v>
      </c>
      <c r="R305" s="68">
        <v>9.65</v>
      </c>
      <c r="S305" s="131">
        <v>83.055000000000007</v>
      </c>
      <c r="T305" s="68">
        <v>10.11</v>
      </c>
      <c r="U305" s="68">
        <v>0.27200000000000002</v>
      </c>
      <c r="V305" s="131">
        <v>97.31</v>
      </c>
      <c r="W305" s="53">
        <v>0</v>
      </c>
      <c r="X305" s="56" t="s">
        <v>115</v>
      </c>
      <c r="Y305" s="26">
        <v>8367</v>
      </c>
      <c r="Z305" s="5">
        <f t="shared" si="234"/>
        <v>0.71027164685908317</v>
      </c>
      <c r="AA305" s="26">
        <v>145</v>
      </c>
      <c r="AB305" s="116">
        <f t="shared" si="235"/>
        <v>0.76</v>
      </c>
      <c r="AC305" s="117">
        <f t="shared" si="236"/>
        <v>80.275000000000006</v>
      </c>
      <c r="AD305" s="118">
        <f t="shared" si="237"/>
        <v>0.66895833333333343</v>
      </c>
      <c r="AE305" s="119">
        <f t="shared" si="238"/>
        <v>108.3</v>
      </c>
      <c r="AF305" s="118">
        <f t="shared" si="239"/>
        <v>0.77913669064748203</v>
      </c>
      <c r="AG305" s="130">
        <f t="shared" si="240"/>
        <v>1444</v>
      </c>
    </row>
    <row r="306" spans="1:33" ht="13.5" thickTop="1" x14ac:dyDescent="0.2">
      <c r="A306" s="48" t="s">
        <v>151</v>
      </c>
      <c r="B306" s="49">
        <f>SUM(B294:B305)</f>
        <v>137057</v>
      </c>
      <c r="C306" s="136"/>
      <c r="D306" s="136"/>
      <c r="E306" s="136"/>
      <c r="F306" s="137"/>
      <c r="G306" s="137"/>
      <c r="H306" s="137"/>
      <c r="I306" s="137"/>
      <c r="J306" s="137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60">
        <f>SUM(W294:W305)</f>
        <v>142.04000000000002</v>
      </c>
      <c r="X306" s="49"/>
      <c r="Y306" s="49">
        <f>SUM(Y294:Y305)</f>
        <v>104139</v>
      </c>
      <c r="Z306" s="49"/>
      <c r="AA306" s="49">
        <f>SUM(AA294:AA305)</f>
        <v>1911</v>
      </c>
      <c r="AB306" s="120"/>
      <c r="AC306" s="121"/>
      <c r="AD306" s="122"/>
      <c r="AE306" s="123"/>
      <c r="AF306" s="122"/>
      <c r="AG306" s="138"/>
    </row>
    <row r="307" spans="1:33" ht="13.5" thickBot="1" x14ac:dyDescent="0.25">
      <c r="A307" s="47" t="s">
        <v>152</v>
      </c>
      <c r="B307" s="139">
        <f t="shared" ref="B307:E307" si="241">SUM(AVERAGE(B294:B305))</f>
        <v>11421.416666666666</v>
      </c>
      <c r="C307" s="139">
        <f t="shared" si="241"/>
        <v>375.57878571428569</v>
      </c>
      <c r="D307" s="139">
        <f t="shared" si="241"/>
        <v>163.07500000000002</v>
      </c>
      <c r="E307" s="139">
        <f t="shared" si="241"/>
        <v>7.0555555555555562</v>
      </c>
      <c r="F307" s="140">
        <f>SUM(AVERAGE(F294:F305))</f>
        <v>94.311345833333348</v>
      </c>
      <c r="G307" s="139">
        <f t="shared" ref="G307:V307" si="242">SUM(AVERAGE(G294:G305))</f>
        <v>247.25</v>
      </c>
      <c r="H307" s="139">
        <f t="shared" si="242"/>
        <v>5.0333611111111116</v>
      </c>
      <c r="I307" s="140">
        <f t="shared" si="242"/>
        <v>97.42760416666664</v>
      </c>
      <c r="J307" s="139">
        <f t="shared" si="242"/>
        <v>459.96250000000003</v>
      </c>
      <c r="K307" s="139">
        <f t="shared" si="242"/>
        <v>26.051999999999996</v>
      </c>
      <c r="L307" s="140">
        <f t="shared" si="242"/>
        <v>93.268424999999993</v>
      </c>
      <c r="M307" s="141">
        <f t="shared" si="242"/>
        <v>7.5692083333333349</v>
      </c>
      <c r="N307" s="141">
        <f t="shared" si="242"/>
        <v>7.7961111111111103</v>
      </c>
      <c r="O307" s="139">
        <f t="shared" si="242"/>
        <v>2147.25</v>
      </c>
      <c r="P307" s="139">
        <f t="shared" si="242"/>
        <v>1798.9027500000002</v>
      </c>
      <c r="Q307" s="141">
        <f t="shared" si="242"/>
        <v>60.555277777777782</v>
      </c>
      <c r="R307" s="141">
        <f t="shared" si="242"/>
        <v>7.8491527777777774</v>
      </c>
      <c r="S307" s="140">
        <f t="shared" si="242"/>
        <v>86.356362500000003</v>
      </c>
      <c r="T307" s="141">
        <f t="shared" si="242"/>
        <v>8.257833333333334</v>
      </c>
      <c r="U307" s="141">
        <f t="shared" si="242"/>
        <v>0.86886111111111097</v>
      </c>
      <c r="V307" s="140">
        <f t="shared" si="242"/>
        <v>87.901595833333332</v>
      </c>
      <c r="W307" s="19">
        <f>SUM(AVERAGE(W294:W305))</f>
        <v>11.836666666666668</v>
      </c>
      <c r="X307" s="6">
        <f>SUM(AVERAGE(X294:X305))</f>
        <v>18.818571428571428</v>
      </c>
      <c r="Y307" s="6">
        <f>SUM(AVERAGE(Y294:Y305))</f>
        <v>8678.25</v>
      </c>
      <c r="Z307" s="40">
        <f>SUM(AVERAGE(Z294:Z305))</f>
        <v>0.77551807723387822</v>
      </c>
      <c r="AA307" s="6">
        <f>SUM(AVERAGE(AA294:AA305))</f>
        <v>159.25</v>
      </c>
      <c r="AB307" s="116">
        <f t="shared" ref="AB307" si="243">C307/$C$2</f>
        <v>0.75115757142857142</v>
      </c>
      <c r="AC307" s="117">
        <f t="shared" ref="AC307" si="244">(C307*D307)/1000</f>
        <v>61.247510480357143</v>
      </c>
      <c r="AD307" s="118">
        <f t="shared" ref="AD307" si="245">(AC307)/$E$3</f>
        <v>0.5103959206696429</v>
      </c>
      <c r="AE307" s="119">
        <f t="shared" ref="AE307" si="246">(C307*G307)/1000</f>
        <v>92.861854767857139</v>
      </c>
      <c r="AF307" s="124">
        <f t="shared" ref="AF307" si="247">(AE307)/$G$3</f>
        <v>0.66807089761048299</v>
      </c>
      <c r="AG307" s="142">
        <f>AVERAGE(AG294:AG305)</f>
        <v>1161.1712005026454</v>
      </c>
    </row>
    <row r="308" spans="1:33" ht="13.5" thickTop="1" x14ac:dyDescent="0.2"/>
  </sheetData>
  <phoneticPr fontId="0" type="noConversion"/>
  <conditionalFormatting sqref="E240:E251 E258:E269">
    <cfRule type="cellIs" dxfId="33" priority="42" stopIfTrue="1" operator="greaterThan">
      <formula>35</formula>
    </cfRule>
  </conditionalFormatting>
  <conditionalFormatting sqref="E276:E287">
    <cfRule type="cellIs" dxfId="32" priority="9" stopIfTrue="1" operator="greaterThan">
      <formula>35</formula>
    </cfRule>
  </conditionalFormatting>
  <conditionalFormatting sqref="E294:E305">
    <cfRule type="cellIs" dxfId="31" priority="2" stopIfTrue="1" operator="greaterThan">
      <formula>35</formula>
    </cfRule>
  </conditionalFormatting>
  <conditionalFormatting sqref="H240:H251 H258:H269">
    <cfRule type="cellIs" dxfId="30" priority="43" stopIfTrue="1" operator="greaterThan">
      <formula>125</formula>
    </cfRule>
  </conditionalFormatting>
  <conditionalFormatting sqref="H276:H287">
    <cfRule type="cellIs" dxfId="29" priority="10" stopIfTrue="1" operator="greaterThan">
      <formula>25</formula>
    </cfRule>
  </conditionalFormatting>
  <conditionalFormatting sqref="H294:H305">
    <cfRule type="cellIs" dxfId="28" priority="3" stopIfTrue="1" operator="greaterThan">
      <formula>25</formula>
    </cfRule>
  </conditionalFormatting>
  <conditionalFormatting sqref="K240:K251 K258:K269">
    <cfRule type="cellIs" dxfId="27" priority="44" stopIfTrue="1" operator="greaterThan">
      <formula>25</formula>
    </cfRule>
  </conditionalFormatting>
  <conditionalFormatting sqref="K276:K287">
    <cfRule type="cellIs" dxfId="26" priority="11" stopIfTrue="1" operator="greaterThan">
      <formula>125</formula>
    </cfRule>
  </conditionalFormatting>
  <conditionalFormatting sqref="K294:K305">
    <cfRule type="cellIs" dxfId="25" priority="4" stopIfTrue="1" operator="greaterThan">
      <formula>125</formula>
    </cfRule>
  </conditionalFormatting>
  <conditionalFormatting sqref="R240:R251 R258:R269">
    <cfRule type="cellIs" dxfId="24" priority="45" stopIfTrue="1" operator="greaterThan">
      <formula>15</formula>
    </cfRule>
  </conditionalFormatting>
  <conditionalFormatting sqref="R276:R287">
    <cfRule type="cellIs" dxfId="23" priority="12" stopIfTrue="1" operator="greaterThan">
      <formula>15</formula>
    </cfRule>
  </conditionalFormatting>
  <conditionalFormatting sqref="R294:R305">
    <cfRule type="cellIs" dxfId="22" priority="5" stopIfTrue="1" operator="greaterThan">
      <formula>15</formula>
    </cfRule>
  </conditionalFormatting>
  <conditionalFormatting sqref="U240:U251 U258:U269">
    <cfRule type="cellIs" dxfId="21" priority="46" stopIfTrue="1" operator="greaterThan">
      <formula>2</formula>
    </cfRule>
  </conditionalFormatting>
  <conditionalFormatting sqref="U276:U287">
    <cfRule type="cellIs" dxfId="20" priority="13" stopIfTrue="1" operator="greaterThan">
      <formula>2</formula>
    </cfRule>
  </conditionalFormatting>
  <conditionalFormatting sqref="U294:U305">
    <cfRule type="cellIs" dxfId="19" priority="6" stopIfTrue="1" operator="greaterThan">
      <formula>2</formula>
    </cfRule>
  </conditionalFormatting>
  <conditionalFormatting sqref="X240:X251 X258:X269">
    <cfRule type="cellIs" dxfId="18" priority="47" stopIfTrue="1" operator="lessThan">
      <formula>18</formula>
    </cfRule>
  </conditionalFormatting>
  <conditionalFormatting sqref="X276:X287">
    <cfRule type="cellIs" dxfId="17" priority="14" stopIfTrue="1" operator="lessThan">
      <formula>18</formula>
    </cfRule>
  </conditionalFormatting>
  <conditionalFormatting sqref="X294:X305">
    <cfRule type="cellIs" dxfId="16" priority="7" stopIfTrue="1" operator="lessThan">
      <formula>18</formula>
    </cfRule>
  </conditionalFormatting>
  <conditionalFormatting sqref="AB24:AB35 AD24:AD35 AF24:AF35 AB37 AD37 AF37">
    <cfRule type="cellIs" dxfId="15" priority="15" operator="between">
      <formula>80%</formula>
      <formula>3000%</formula>
    </cfRule>
  </conditionalFormatting>
  <conditionalFormatting sqref="AB42:AB53 AD42:AD53 AF42:AF53 AB55 AD55 AF55">
    <cfRule type="cellIs" dxfId="14" priority="16" operator="between">
      <formula>80%</formula>
      <formula>3000%</formula>
    </cfRule>
  </conditionalFormatting>
  <conditionalFormatting sqref="AB60:AB71 AD60:AD71 AF60:AF71 AB73 AD73 AF73">
    <cfRule type="cellIs" dxfId="13" priority="17" operator="between">
      <formula>80%</formula>
      <formula>3000%</formula>
    </cfRule>
  </conditionalFormatting>
  <conditionalFormatting sqref="AB78:AB89 AD78:AD89 AF78:AF89 AB91 AD91 AF91">
    <cfRule type="cellIs" dxfId="12" priority="18" operator="between">
      <formula>80%</formula>
      <formula>3000%</formula>
    </cfRule>
  </conditionalFormatting>
  <conditionalFormatting sqref="AB96:AB107 AD96:AD107 AF96:AF107 AB109 AD109 AF109">
    <cfRule type="cellIs" dxfId="11" priority="19" operator="between">
      <formula>80%</formula>
      <formula>3000%</formula>
    </cfRule>
  </conditionalFormatting>
  <conditionalFormatting sqref="AB114:AB125 AD114:AD125 AF114:AF125 AB127 AD127 AF127">
    <cfRule type="cellIs" dxfId="10" priority="20" operator="between">
      <formula>80%</formula>
      <formula>3000%</formula>
    </cfRule>
  </conditionalFormatting>
  <conditionalFormatting sqref="AB132:AB143 AD132:AD143 AF132:AF143 AB145 AD145 AF145">
    <cfRule type="cellIs" dxfId="9" priority="21" operator="between">
      <formula>80%</formula>
      <formula>3000%</formula>
    </cfRule>
  </conditionalFormatting>
  <conditionalFormatting sqref="AB150:AB161 AD150:AD161 AF150:AF161 AB163 AD163 AF163">
    <cfRule type="cellIs" dxfId="8" priority="22" operator="between">
      <formula>80%</formula>
      <formula>3000%</formula>
    </cfRule>
  </conditionalFormatting>
  <conditionalFormatting sqref="AB168:AB179 AD168:AD179 AF168:AF179 AB181 AD181 AF181">
    <cfRule type="cellIs" dxfId="7" priority="23" operator="between">
      <formula>80%</formula>
      <formula>3000%</formula>
    </cfRule>
  </conditionalFormatting>
  <conditionalFormatting sqref="AB186:AB197 AD186:AD197 AF186:AF197 AB199 AD199 AF199">
    <cfRule type="cellIs" dxfId="6" priority="24" operator="between">
      <formula>80%</formula>
      <formula>3000%</formula>
    </cfRule>
  </conditionalFormatting>
  <conditionalFormatting sqref="AB204:AB215 AD204:AD215 AF204:AF215 AB217 AD217 AF217">
    <cfRule type="cellIs" dxfId="5" priority="25" operator="between">
      <formula>80%</formula>
      <formula>3000%</formula>
    </cfRule>
  </conditionalFormatting>
  <conditionalFormatting sqref="AB222:AB233 AD222:AD233 AF222:AF233 AB235 AD235 AF235">
    <cfRule type="cellIs" dxfId="4" priority="26" operator="between">
      <formula>80%</formula>
      <formula>3000%</formula>
    </cfRule>
  </conditionalFormatting>
  <conditionalFormatting sqref="AB240:AB251 AD240:AD251 AF240:AF251 AB253 AD253 AF253">
    <cfRule type="cellIs" dxfId="3" priority="27" operator="between">
      <formula>80%</formula>
      <formula>3000%</formula>
    </cfRule>
  </conditionalFormatting>
  <conditionalFormatting sqref="AB258:AB269 AD258:AD269 AF258:AF269 AB271 AD271 AF271">
    <cfRule type="cellIs" dxfId="2" priority="29" operator="between">
      <formula>80%</formula>
      <formula>2000%</formula>
    </cfRule>
  </conditionalFormatting>
  <conditionalFormatting sqref="AB276:AB287 AD276:AD287 AF276:AF287 AB289 AD289 AF289">
    <cfRule type="cellIs" dxfId="1" priority="8" operator="between">
      <formula>80%</formula>
      <formula>3000%</formula>
    </cfRule>
  </conditionalFormatting>
  <conditionalFormatting sqref="AB294:AB305 AD294:AD305 AF294:AF305 AB307 AD307 AF307">
    <cfRule type="cellIs" dxfId="0" priority="1" operator="between">
      <formula>80%</formula>
      <formula>3000%</formula>
    </cfRule>
  </conditionalFormatting>
  <printOptions horizontalCentered="1" verticalCentered="1" gridLinesSet="0"/>
  <pageMargins left="0.23622047244094491" right="0.51181102362204722" top="0.52" bottom="0.98425196850393704" header="0.51181102362204722" footer="0.51181102362204722"/>
  <pageSetup paperSize="9" scale="90" orientation="landscape" horizontalDpi="360" verticalDpi="36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60A40A137A2F46B64BDB5D6BFB0A06" ma:contentTypeVersion="15" ma:contentTypeDescription="Crear nuevo documento." ma:contentTypeScope="" ma:versionID="3bf70c408d28b69aae1e2b41fbe51012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f099d6f64df81512c68cd602b6b20c40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969443-5E06-4F94-A322-0A89DD798BE1}"/>
</file>

<file path=customXml/itemProps2.xml><?xml version="1.0" encoding="utf-8"?>
<ds:datastoreItem xmlns:ds="http://schemas.openxmlformats.org/officeDocument/2006/customXml" ds:itemID="{DA9A53F8-E701-41F5-B643-D62D83E42ADC}"/>
</file>

<file path=customXml/itemProps3.xml><?xml version="1.0" encoding="utf-8"?>
<ds:datastoreItem xmlns:ds="http://schemas.openxmlformats.org/officeDocument/2006/customXml" ds:itemID="{E320249C-2D13-4B90-BAFA-2D92338F97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Camarles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sanejament practiques</cp:lastModifiedBy>
  <cp:revision/>
  <dcterms:created xsi:type="dcterms:W3CDTF">2000-01-04T11:08:58Z</dcterms:created>
  <dcterms:modified xsi:type="dcterms:W3CDTF">2024-03-08T11:38:10Z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</Properties>
</file>