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codeName="ThisWorkbook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1" documentId="13_ncr:1_{7404A2F4-AE8C-4456-93BB-AD54E2254BB2}" xr6:coauthVersionLast="47" xr6:coauthVersionMax="47" xr10:uidLastSave="{9F22E0C2-B564-4E4E-B969-0ABBF49B2C3A}"/>
  <bookViews>
    <workbookView xWindow="-120" yWindow="-120" windowWidth="29040" windowHeight="15840" xr2:uid="{00000000-000D-0000-FFFF-FFFF00000000}"/>
  </bookViews>
  <sheets>
    <sheet name="Benifall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6" i="1" l="1"/>
  <c r="AG21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36" i="1"/>
  <c r="AG35" i="1"/>
  <c r="AG34" i="1"/>
  <c r="AG33" i="1"/>
  <c r="AG32" i="1"/>
  <c r="AG31" i="1"/>
  <c r="AG30" i="1"/>
  <c r="AG29" i="1"/>
  <c r="AG28" i="1"/>
  <c r="AG27" i="1"/>
  <c r="AG38" i="1" s="1"/>
  <c r="AG26" i="1"/>
  <c r="AG25" i="1"/>
  <c r="AG56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74" i="1" s="1"/>
  <c r="AG92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110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128" i="1"/>
  <c r="AG146" i="1"/>
  <c r="AA146" i="1"/>
  <c r="X146" i="1"/>
  <c r="W146" i="1"/>
  <c r="V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AE146" i="1" s="1"/>
  <c r="AF146" i="1" s="1"/>
  <c r="F146" i="1"/>
  <c r="E146" i="1"/>
  <c r="D146" i="1"/>
  <c r="AC146" i="1" s="1"/>
  <c r="AD146" i="1" s="1"/>
  <c r="C146" i="1"/>
  <c r="AB146" i="1" s="1"/>
  <c r="B146" i="1"/>
  <c r="Z145" i="1"/>
  <c r="X145" i="1"/>
  <c r="W145" i="1"/>
  <c r="B145" i="1"/>
  <c r="AG144" i="1"/>
  <c r="AE144" i="1"/>
  <c r="AF144" i="1" s="1"/>
  <c r="AC144" i="1"/>
  <c r="AD144" i="1" s="1"/>
  <c r="AB144" i="1"/>
  <c r="Y144" i="1"/>
  <c r="AG143" i="1"/>
  <c r="AF143" i="1"/>
  <c r="AE143" i="1"/>
  <c r="AD143" i="1"/>
  <c r="AC143" i="1"/>
  <c r="AB143" i="1"/>
  <c r="Y143" i="1"/>
  <c r="AG142" i="1"/>
  <c r="AE142" i="1"/>
  <c r="AF142" i="1" s="1"/>
  <c r="AC142" i="1"/>
  <c r="AD142" i="1" s="1"/>
  <c r="AB142" i="1"/>
  <c r="Y142" i="1"/>
  <c r="AG141" i="1"/>
  <c r="AF141" i="1"/>
  <c r="AE141" i="1"/>
  <c r="AD141" i="1"/>
  <c r="AC141" i="1"/>
  <c r="AB141" i="1"/>
  <c r="Y141" i="1"/>
  <c r="AG140" i="1"/>
  <c r="AE140" i="1"/>
  <c r="AF140" i="1" s="1"/>
  <c r="AC140" i="1"/>
  <c r="AD140" i="1" s="1"/>
  <c r="AB140" i="1"/>
  <c r="Y140" i="1"/>
  <c r="AG139" i="1"/>
  <c r="AE139" i="1"/>
  <c r="AF139" i="1" s="1"/>
  <c r="AD139" i="1"/>
  <c r="AC139" i="1"/>
  <c r="AB139" i="1"/>
  <c r="Y139" i="1"/>
  <c r="AG138" i="1"/>
  <c r="AE138" i="1"/>
  <c r="AF138" i="1" s="1"/>
  <c r="AC138" i="1"/>
  <c r="AD138" i="1" s="1"/>
  <c r="AB138" i="1"/>
  <c r="Y138" i="1"/>
  <c r="AG137" i="1"/>
  <c r="AF137" i="1"/>
  <c r="AE137" i="1"/>
  <c r="AC137" i="1"/>
  <c r="AD137" i="1" s="1"/>
  <c r="AB137" i="1"/>
  <c r="Y137" i="1"/>
  <c r="AG136" i="1"/>
  <c r="AE136" i="1"/>
  <c r="AF136" i="1" s="1"/>
  <c r="AC136" i="1"/>
  <c r="AD136" i="1" s="1"/>
  <c r="AB136" i="1"/>
  <c r="Y136" i="1"/>
  <c r="AG135" i="1"/>
  <c r="AF135" i="1"/>
  <c r="AE135" i="1"/>
  <c r="AD135" i="1"/>
  <c r="AC135" i="1"/>
  <c r="AB135" i="1"/>
  <c r="Y135" i="1"/>
  <c r="AG134" i="1"/>
  <c r="AF134" i="1"/>
  <c r="AE134" i="1"/>
  <c r="AC134" i="1"/>
  <c r="AD134" i="1" s="1"/>
  <c r="AB134" i="1"/>
  <c r="Y134" i="1"/>
  <c r="AG133" i="1"/>
  <c r="AF133" i="1"/>
  <c r="AE133" i="1"/>
  <c r="AD133" i="1"/>
  <c r="AC133" i="1"/>
  <c r="AB133" i="1"/>
  <c r="Y133" i="1"/>
  <c r="Y145" i="1" s="1"/>
  <c r="AA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AE128" i="1" s="1"/>
  <c r="AF128" i="1" s="1"/>
  <c r="F128" i="1"/>
  <c r="E128" i="1"/>
  <c r="D128" i="1"/>
  <c r="AC128" i="1" s="1"/>
  <c r="AD128" i="1" s="1"/>
  <c r="C128" i="1"/>
  <c r="AB128" i="1" s="1"/>
  <c r="B128" i="1"/>
  <c r="Z127" i="1"/>
  <c r="X127" i="1"/>
  <c r="W127" i="1"/>
  <c r="B127" i="1"/>
  <c r="AG126" i="1"/>
  <c r="AE126" i="1"/>
  <c r="AF126" i="1" s="1"/>
  <c r="AD126" i="1"/>
  <c r="AC126" i="1"/>
  <c r="AB126" i="1"/>
  <c r="Y126" i="1"/>
  <c r="AG125" i="1"/>
  <c r="AF125" i="1"/>
  <c r="AE125" i="1"/>
  <c r="AC125" i="1"/>
  <c r="AD125" i="1" s="1"/>
  <c r="AB125" i="1"/>
  <c r="Y125" i="1"/>
  <c r="AG124" i="1"/>
  <c r="AE124" i="1"/>
  <c r="AF124" i="1" s="1"/>
  <c r="AC124" i="1"/>
  <c r="AD124" i="1" s="1"/>
  <c r="AB124" i="1"/>
  <c r="Y124" i="1"/>
  <c r="AG123" i="1"/>
  <c r="AE123" i="1"/>
  <c r="AF123" i="1" s="1"/>
  <c r="AD123" i="1"/>
  <c r="AC123" i="1"/>
  <c r="AB123" i="1"/>
  <c r="Y123" i="1"/>
  <c r="AG122" i="1"/>
  <c r="AF122" i="1"/>
  <c r="AE122" i="1"/>
  <c r="AC122" i="1"/>
  <c r="AD122" i="1" s="1"/>
  <c r="AB122" i="1"/>
  <c r="Y122" i="1"/>
  <c r="AG121" i="1"/>
  <c r="AE121" i="1"/>
  <c r="AF121" i="1" s="1"/>
  <c r="AC121" i="1"/>
  <c r="AD121" i="1" s="1"/>
  <c r="AB121" i="1"/>
  <c r="Y121" i="1"/>
  <c r="AG120" i="1"/>
  <c r="AF120" i="1"/>
  <c r="AE120" i="1"/>
  <c r="AD120" i="1"/>
  <c r="AC120" i="1"/>
  <c r="AB120" i="1"/>
  <c r="Y120" i="1"/>
  <c r="AG119" i="1"/>
  <c r="AE119" i="1"/>
  <c r="AF119" i="1" s="1"/>
  <c r="AC119" i="1"/>
  <c r="AD119" i="1" s="1"/>
  <c r="AB119" i="1"/>
  <c r="Y119" i="1"/>
  <c r="AG118" i="1"/>
  <c r="AE118" i="1"/>
  <c r="AF118" i="1" s="1"/>
  <c r="AD118" i="1"/>
  <c r="AC118" i="1"/>
  <c r="AB118" i="1"/>
  <c r="Y118" i="1"/>
  <c r="AG117" i="1"/>
  <c r="AF117" i="1"/>
  <c r="AE117" i="1"/>
  <c r="AC117" i="1"/>
  <c r="AD117" i="1" s="1"/>
  <c r="AB117" i="1"/>
  <c r="Y117" i="1"/>
  <c r="AG116" i="1"/>
  <c r="AE116" i="1"/>
  <c r="AF116" i="1" s="1"/>
  <c r="AC116" i="1"/>
  <c r="AD116" i="1" s="1"/>
  <c r="AB116" i="1"/>
  <c r="Y116" i="1"/>
  <c r="AG115" i="1"/>
  <c r="AE115" i="1"/>
  <c r="AF115" i="1" s="1"/>
  <c r="AD115" i="1"/>
  <c r="AC115" i="1"/>
  <c r="AB115" i="1"/>
  <c r="Y115" i="1"/>
  <c r="Y127" i="1" s="1"/>
  <c r="Y146" i="1" l="1"/>
  <c r="Y128" i="1"/>
  <c r="AE21" i="1" l="1"/>
  <c r="AF21" i="1" s="1"/>
  <c r="AC21" i="1"/>
  <c r="AD21" i="1" s="1"/>
  <c r="AB21" i="1"/>
  <c r="AE19" i="1"/>
  <c r="AF19" i="1" s="1"/>
  <c r="AC19" i="1"/>
  <c r="AD19" i="1" s="1"/>
  <c r="AB19" i="1"/>
  <c r="AE18" i="1"/>
  <c r="AF18" i="1" s="1"/>
  <c r="AC18" i="1"/>
  <c r="AD18" i="1" s="1"/>
  <c r="AB18" i="1"/>
  <c r="AE17" i="1"/>
  <c r="AF17" i="1" s="1"/>
  <c r="AC17" i="1"/>
  <c r="AD17" i="1" s="1"/>
  <c r="AB17" i="1"/>
  <c r="AE16" i="1"/>
  <c r="AF16" i="1" s="1"/>
  <c r="AC16" i="1"/>
  <c r="AD16" i="1" s="1"/>
  <c r="AB16" i="1"/>
  <c r="AE15" i="1"/>
  <c r="AF15" i="1" s="1"/>
  <c r="AC15" i="1"/>
  <c r="AD15" i="1" s="1"/>
  <c r="AB15" i="1"/>
  <c r="AE14" i="1"/>
  <c r="AF14" i="1" s="1"/>
  <c r="AC14" i="1"/>
  <c r="AD14" i="1" s="1"/>
  <c r="AB14" i="1"/>
  <c r="AE13" i="1"/>
  <c r="AF13" i="1" s="1"/>
  <c r="AC13" i="1"/>
  <c r="AD13" i="1" s="1"/>
  <c r="AB13" i="1"/>
  <c r="AF12" i="1"/>
  <c r="AE12" i="1"/>
  <c r="AC12" i="1"/>
  <c r="AD12" i="1" s="1"/>
  <c r="AB12" i="1"/>
  <c r="AE11" i="1"/>
  <c r="AF11" i="1" s="1"/>
  <c r="AC11" i="1"/>
  <c r="AD11" i="1" s="1"/>
  <c r="AB11" i="1"/>
  <c r="AF10" i="1"/>
  <c r="AE10" i="1"/>
  <c r="AC10" i="1"/>
  <c r="AD10" i="1" s="1"/>
  <c r="AB10" i="1"/>
  <c r="AF9" i="1"/>
  <c r="AE9" i="1"/>
  <c r="AC9" i="1"/>
  <c r="AD9" i="1" s="1"/>
  <c r="AB9" i="1"/>
  <c r="AE8" i="1"/>
  <c r="AF8" i="1" s="1"/>
  <c r="AC8" i="1"/>
  <c r="AD8" i="1" s="1"/>
  <c r="AB8" i="1"/>
  <c r="AE36" i="1"/>
  <c r="AF36" i="1" s="1"/>
  <c r="AC36" i="1"/>
  <c r="AD36" i="1" s="1"/>
  <c r="AB36" i="1"/>
  <c r="AE35" i="1"/>
  <c r="AF35" i="1" s="1"/>
  <c r="AC35" i="1"/>
  <c r="AD35" i="1" s="1"/>
  <c r="AB35" i="1"/>
  <c r="AE34" i="1"/>
  <c r="AF34" i="1" s="1"/>
  <c r="AC34" i="1"/>
  <c r="AD34" i="1" s="1"/>
  <c r="AB34" i="1"/>
  <c r="AE33" i="1"/>
  <c r="AF33" i="1" s="1"/>
  <c r="AD33" i="1"/>
  <c r="AC33" i="1"/>
  <c r="AB33" i="1"/>
  <c r="AE32" i="1"/>
  <c r="AF32" i="1" s="1"/>
  <c r="AC32" i="1"/>
  <c r="AD32" i="1" s="1"/>
  <c r="AB32" i="1"/>
  <c r="AE31" i="1"/>
  <c r="AF31" i="1" s="1"/>
  <c r="AC31" i="1"/>
  <c r="AD31" i="1" s="1"/>
  <c r="AB31" i="1"/>
  <c r="AE30" i="1"/>
  <c r="AF30" i="1" s="1"/>
  <c r="AC30" i="1"/>
  <c r="AD30" i="1" s="1"/>
  <c r="AB30" i="1"/>
  <c r="AE29" i="1"/>
  <c r="AF29" i="1" s="1"/>
  <c r="AC29" i="1"/>
  <c r="AD29" i="1" s="1"/>
  <c r="AB29" i="1"/>
  <c r="AE28" i="1"/>
  <c r="AF28" i="1" s="1"/>
  <c r="AC28" i="1"/>
  <c r="AD28" i="1" s="1"/>
  <c r="AB28" i="1"/>
  <c r="AE27" i="1"/>
  <c r="AF27" i="1" s="1"/>
  <c r="AC27" i="1"/>
  <c r="AD27" i="1" s="1"/>
  <c r="AB27" i="1"/>
  <c r="AE26" i="1"/>
  <c r="AF26" i="1" s="1"/>
  <c r="AC26" i="1"/>
  <c r="AD26" i="1" s="1"/>
  <c r="AB26" i="1"/>
  <c r="AE25" i="1"/>
  <c r="AF25" i="1" s="1"/>
  <c r="AC25" i="1"/>
  <c r="AD25" i="1" s="1"/>
  <c r="AB25" i="1"/>
  <c r="AE54" i="1"/>
  <c r="AF54" i="1" s="1"/>
  <c r="AC54" i="1"/>
  <c r="AD54" i="1" s="1"/>
  <c r="AB54" i="1"/>
  <c r="AE53" i="1"/>
  <c r="AF53" i="1" s="1"/>
  <c r="AC53" i="1"/>
  <c r="AD53" i="1" s="1"/>
  <c r="AB53" i="1"/>
  <c r="AE52" i="1"/>
  <c r="AF52" i="1" s="1"/>
  <c r="AC52" i="1"/>
  <c r="AD52" i="1" s="1"/>
  <c r="AB52" i="1"/>
  <c r="AE51" i="1"/>
  <c r="AF51" i="1" s="1"/>
  <c r="AC51" i="1"/>
  <c r="AD51" i="1" s="1"/>
  <c r="AB51" i="1"/>
  <c r="AE50" i="1"/>
  <c r="AF50" i="1" s="1"/>
  <c r="AC50" i="1"/>
  <c r="AD50" i="1" s="1"/>
  <c r="AB50" i="1"/>
  <c r="AE49" i="1"/>
  <c r="AF49" i="1" s="1"/>
  <c r="AC49" i="1"/>
  <c r="AD49" i="1" s="1"/>
  <c r="AB49" i="1"/>
  <c r="AE48" i="1"/>
  <c r="AF48" i="1" s="1"/>
  <c r="AC48" i="1"/>
  <c r="AD48" i="1" s="1"/>
  <c r="AB48" i="1"/>
  <c r="AE47" i="1"/>
  <c r="AF47" i="1" s="1"/>
  <c r="AC47" i="1"/>
  <c r="AD47" i="1" s="1"/>
  <c r="AB47" i="1"/>
  <c r="AE46" i="1"/>
  <c r="AF46" i="1" s="1"/>
  <c r="AC46" i="1"/>
  <c r="AD46" i="1" s="1"/>
  <c r="AB46" i="1"/>
  <c r="AE45" i="1"/>
  <c r="AF45" i="1" s="1"/>
  <c r="AC45" i="1"/>
  <c r="AD45" i="1" s="1"/>
  <c r="AB45" i="1"/>
  <c r="AE44" i="1"/>
  <c r="AF44" i="1" s="1"/>
  <c r="AC44" i="1"/>
  <c r="AD44" i="1" s="1"/>
  <c r="AB44" i="1"/>
  <c r="AE43" i="1"/>
  <c r="AF43" i="1" s="1"/>
  <c r="AC43" i="1"/>
  <c r="AD43" i="1" s="1"/>
  <c r="AB43" i="1"/>
  <c r="AE72" i="1"/>
  <c r="AF72" i="1" s="1"/>
  <c r="AC72" i="1"/>
  <c r="AD72" i="1" s="1"/>
  <c r="AB72" i="1"/>
  <c r="AE71" i="1"/>
  <c r="AF71" i="1" s="1"/>
  <c r="AC71" i="1"/>
  <c r="AD71" i="1" s="1"/>
  <c r="AB71" i="1"/>
  <c r="AE70" i="1"/>
  <c r="AF70" i="1" s="1"/>
  <c r="AC70" i="1"/>
  <c r="AD70" i="1" s="1"/>
  <c r="AB70" i="1"/>
  <c r="AE69" i="1"/>
  <c r="AF69" i="1" s="1"/>
  <c r="AC69" i="1"/>
  <c r="AD69" i="1" s="1"/>
  <c r="AB69" i="1"/>
  <c r="AE68" i="1"/>
  <c r="AF68" i="1" s="1"/>
  <c r="AC68" i="1"/>
  <c r="AD68" i="1" s="1"/>
  <c r="AB68" i="1"/>
  <c r="AE67" i="1"/>
  <c r="AF67" i="1" s="1"/>
  <c r="AC67" i="1"/>
  <c r="AD67" i="1" s="1"/>
  <c r="AB67" i="1"/>
  <c r="AE66" i="1"/>
  <c r="AF66" i="1" s="1"/>
  <c r="AC66" i="1"/>
  <c r="AD66" i="1" s="1"/>
  <c r="AB66" i="1"/>
  <c r="AE65" i="1"/>
  <c r="AF65" i="1" s="1"/>
  <c r="AC65" i="1"/>
  <c r="AD65" i="1" s="1"/>
  <c r="AB65" i="1"/>
  <c r="AE64" i="1"/>
  <c r="AF64" i="1" s="1"/>
  <c r="AC64" i="1"/>
  <c r="AD64" i="1" s="1"/>
  <c r="AB64" i="1"/>
  <c r="AE63" i="1"/>
  <c r="AF63" i="1" s="1"/>
  <c r="AC63" i="1"/>
  <c r="AD63" i="1" s="1"/>
  <c r="AB63" i="1"/>
  <c r="AE62" i="1"/>
  <c r="AF62" i="1" s="1"/>
  <c r="AC62" i="1"/>
  <c r="AD62" i="1" s="1"/>
  <c r="AB62" i="1"/>
  <c r="AE61" i="1"/>
  <c r="AF61" i="1" s="1"/>
  <c r="AC61" i="1"/>
  <c r="AD61" i="1" s="1"/>
  <c r="AB61" i="1"/>
  <c r="AE90" i="1"/>
  <c r="AF90" i="1" s="1"/>
  <c r="AC90" i="1"/>
  <c r="AD90" i="1" s="1"/>
  <c r="AB90" i="1"/>
  <c r="AE89" i="1"/>
  <c r="AF89" i="1" s="1"/>
  <c r="AC89" i="1"/>
  <c r="AD89" i="1" s="1"/>
  <c r="AB89" i="1"/>
  <c r="AF88" i="1"/>
  <c r="AE88" i="1"/>
  <c r="AC88" i="1"/>
  <c r="AD88" i="1" s="1"/>
  <c r="AB88" i="1"/>
  <c r="AE87" i="1"/>
  <c r="AF87" i="1" s="1"/>
  <c r="AC87" i="1"/>
  <c r="AD87" i="1" s="1"/>
  <c r="AB87" i="1"/>
  <c r="AE86" i="1"/>
  <c r="AF86" i="1" s="1"/>
  <c r="AC86" i="1"/>
  <c r="AD86" i="1" s="1"/>
  <c r="AB86" i="1"/>
  <c r="AE85" i="1"/>
  <c r="AF85" i="1" s="1"/>
  <c r="AC85" i="1"/>
  <c r="AD85" i="1" s="1"/>
  <c r="AB85" i="1"/>
  <c r="AE84" i="1"/>
  <c r="AF84" i="1" s="1"/>
  <c r="AC84" i="1"/>
  <c r="AD84" i="1" s="1"/>
  <c r="AB84" i="1"/>
  <c r="AE83" i="1"/>
  <c r="AF83" i="1" s="1"/>
  <c r="AC83" i="1"/>
  <c r="AD83" i="1" s="1"/>
  <c r="AB83" i="1"/>
  <c r="AE82" i="1"/>
  <c r="AF82" i="1" s="1"/>
  <c r="AC82" i="1"/>
  <c r="AD82" i="1" s="1"/>
  <c r="AB82" i="1"/>
  <c r="AF81" i="1"/>
  <c r="AE81" i="1"/>
  <c r="AC81" i="1"/>
  <c r="AD81" i="1" s="1"/>
  <c r="AB81" i="1"/>
  <c r="AF80" i="1"/>
  <c r="AE80" i="1"/>
  <c r="AC80" i="1"/>
  <c r="AD80" i="1" s="1"/>
  <c r="AB80" i="1"/>
  <c r="AE79" i="1"/>
  <c r="AF79" i="1" s="1"/>
  <c r="AC79" i="1"/>
  <c r="AD79" i="1" s="1"/>
  <c r="AB79" i="1"/>
  <c r="AF102" i="1"/>
  <c r="AE98" i="1"/>
  <c r="AF98" i="1" s="1"/>
  <c r="AE99" i="1"/>
  <c r="AF99" i="1" s="1"/>
  <c r="AE100" i="1"/>
  <c r="AF100" i="1" s="1"/>
  <c r="AE101" i="1"/>
  <c r="AF101" i="1" s="1"/>
  <c r="AE102" i="1"/>
  <c r="AE103" i="1"/>
  <c r="AF103" i="1" s="1"/>
  <c r="AE104" i="1"/>
  <c r="AF104" i="1" s="1"/>
  <c r="AE105" i="1"/>
  <c r="AF105" i="1" s="1"/>
  <c r="AE106" i="1"/>
  <c r="AF106" i="1" s="1"/>
  <c r="AE107" i="1"/>
  <c r="AF107" i="1" s="1"/>
  <c r="AE108" i="1"/>
  <c r="AF108" i="1" s="1"/>
  <c r="AE97" i="1"/>
  <c r="AD101" i="1"/>
  <c r="AD97" i="1"/>
  <c r="AC98" i="1"/>
  <c r="AD98" i="1" s="1"/>
  <c r="AC99" i="1"/>
  <c r="AD99" i="1" s="1"/>
  <c r="AC100" i="1"/>
  <c r="AD100" i="1" s="1"/>
  <c r="AC101" i="1"/>
  <c r="AC102" i="1"/>
  <c r="AD102" i="1" s="1"/>
  <c r="AC103" i="1"/>
  <c r="AD103" i="1" s="1"/>
  <c r="AC104" i="1"/>
  <c r="AD104" i="1" s="1"/>
  <c r="AC105" i="1"/>
  <c r="AD105" i="1" s="1"/>
  <c r="AC106" i="1"/>
  <c r="AD106" i="1" s="1"/>
  <c r="AC107" i="1"/>
  <c r="AD107" i="1" s="1"/>
  <c r="AC108" i="1"/>
  <c r="AD108" i="1" s="1"/>
  <c r="AC97" i="1"/>
  <c r="AB98" i="1"/>
  <c r="AB99" i="1"/>
  <c r="AB100" i="1"/>
  <c r="AB101" i="1"/>
  <c r="AB102" i="1"/>
  <c r="AB103" i="1"/>
  <c r="AB104" i="1"/>
  <c r="AB105" i="1"/>
  <c r="AB106" i="1"/>
  <c r="AB107" i="1"/>
  <c r="AB108" i="1"/>
  <c r="AB97" i="1"/>
  <c r="AF97" i="1"/>
  <c r="Y106" i="1"/>
  <c r="Y107" i="1"/>
  <c r="Y105" i="1"/>
  <c r="Y108" i="1"/>
  <c r="Y104" i="1"/>
  <c r="Y103" i="1"/>
  <c r="Y102" i="1" l="1"/>
  <c r="Y101" i="1"/>
  <c r="Y100" i="1"/>
  <c r="Y99" i="1"/>
  <c r="Y98" i="1"/>
  <c r="Y97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I110" i="1"/>
  <c r="L110" i="1"/>
  <c r="F110" i="1"/>
  <c r="H110" i="1"/>
  <c r="G110" i="1"/>
  <c r="AE110" i="1" s="1"/>
  <c r="AF110" i="1" s="1"/>
  <c r="K110" i="1"/>
  <c r="J110" i="1"/>
  <c r="E110" i="1"/>
  <c r="D110" i="1"/>
  <c r="C110" i="1"/>
  <c r="AB110" i="1" s="1"/>
  <c r="B110" i="1"/>
  <c r="AA109" i="1"/>
  <c r="Z109" i="1"/>
  <c r="X109" i="1"/>
  <c r="W109" i="1"/>
  <c r="B109" i="1"/>
  <c r="Y89" i="1"/>
  <c r="Y90" i="1"/>
  <c r="Y88" i="1"/>
  <c r="Y87" i="1"/>
  <c r="Y86" i="1"/>
  <c r="Y85" i="1"/>
  <c r="Y84" i="1"/>
  <c r="Y83" i="1"/>
  <c r="Y82" i="1"/>
  <c r="Y81" i="1"/>
  <c r="Y80" i="1"/>
  <c r="Y79" i="1"/>
  <c r="X92" i="1"/>
  <c r="W92" i="1"/>
  <c r="V92" i="1"/>
  <c r="U92" i="1"/>
  <c r="T92" i="1"/>
  <c r="S92" i="1"/>
  <c r="R92" i="1"/>
  <c r="Q92" i="1"/>
  <c r="P92" i="1"/>
  <c r="O92" i="1"/>
  <c r="N92" i="1"/>
  <c r="M92" i="1"/>
  <c r="I92" i="1"/>
  <c r="L92" i="1"/>
  <c r="F92" i="1"/>
  <c r="H92" i="1"/>
  <c r="G92" i="1"/>
  <c r="AE92" i="1" s="1"/>
  <c r="AF92" i="1" s="1"/>
  <c r="K92" i="1"/>
  <c r="J92" i="1"/>
  <c r="E92" i="1"/>
  <c r="D92" i="1"/>
  <c r="AC92" i="1" s="1"/>
  <c r="AD92" i="1" s="1"/>
  <c r="C92" i="1"/>
  <c r="AB92" i="1" s="1"/>
  <c r="B92" i="1"/>
  <c r="AA91" i="1"/>
  <c r="Z91" i="1"/>
  <c r="X91" i="1"/>
  <c r="W91" i="1"/>
  <c r="B91" i="1"/>
  <c r="Y72" i="1"/>
  <c r="Y71" i="1"/>
  <c r="Y70" i="1"/>
  <c r="Y69" i="1"/>
  <c r="Y68" i="1"/>
  <c r="Y67" i="1"/>
  <c r="Y66" i="1"/>
  <c r="AA73" i="1"/>
  <c r="Z73" i="1"/>
  <c r="AA55" i="1"/>
  <c r="Y65" i="1"/>
  <c r="Y64" i="1"/>
  <c r="Y63" i="1"/>
  <c r="Z55" i="1"/>
  <c r="Y62" i="1"/>
  <c r="Y61" i="1"/>
  <c r="X74" i="1"/>
  <c r="W74" i="1"/>
  <c r="U74" i="1"/>
  <c r="T74" i="1"/>
  <c r="R74" i="1"/>
  <c r="Q74" i="1"/>
  <c r="P74" i="1"/>
  <c r="O74" i="1"/>
  <c r="N74" i="1"/>
  <c r="M74" i="1"/>
  <c r="H74" i="1"/>
  <c r="G74" i="1"/>
  <c r="AE74" i="1" s="1"/>
  <c r="AF74" i="1" s="1"/>
  <c r="K74" i="1"/>
  <c r="J74" i="1"/>
  <c r="E74" i="1"/>
  <c r="D74" i="1"/>
  <c r="AC74" i="1" s="1"/>
  <c r="AD74" i="1" s="1"/>
  <c r="C74" i="1"/>
  <c r="AB74" i="1" s="1"/>
  <c r="B74" i="1"/>
  <c r="X73" i="1"/>
  <c r="W73" i="1"/>
  <c r="B73" i="1"/>
  <c r="V74" i="1"/>
  <c r="S74" i="1"/>
  <c r="I74" i="1"/>
  <c r="L74" i="1"/>
  <c r="F74" i="1"/>
  <c r="Y54" i="1"/>
  <c r="Y36" i="1"/>
  <c r="X56" i="1"/>
  <c r="W56" i="1"/>
  <c r="U56" i="1"/>
  <c r="T56" i="1"/>
  <c r="R56" i="1"/>
  <c r="Q56" i="1"/>
  <c r="P56" i="1"/>
  <c r="O56" i="1"/>
  <c r="N56" i="1"/>
  <c r="M56" i="1"/>
  <c r="H56" i="1"/>
  <c r="G56" i="1"/>
  <c r="AE56" i="1" s="1"/>
  <c r="AF56" i="1" s="1"/>
  <c r="K56" i="1"/>
  <c r="J56" i="1"/>
  <c r="E56" i="1"/>
  <c r="D56" i="1"/>
  <c r="AC56" i="1" s="1"/>
  <c r="AD56" i="1" s="1"/>
  <c r="C56" i="1"/>
  <c r="AB56" i="1" s="1"/>
  <c r="B56" i="1"/>
  <c r="X55" i="1"/>
  <c r="W55" i="1"/>
  <c r="B55" i="1"/>
  <c r="V54" i="1"/>
  <c r="S54" i="1"/>
  <c r="I54" i="1"/>
  <c r="L54" i="1"/>
  <c r="F54" i="1"/>
  <c r="Y53" i="1"/>
  <c r="V53" i="1"/>
  <c r="S53" i="1"/>
  <c r="I53" i="1"/>
  <c r="L53" i="1"/>
  <c r="F53" i="1"/>
  <c r="Y52" i="1"/>
  <c r="V52" i="1"/>
  <c r="S52" i="1"/>
  <c r="I52" i="1"/>
  <c r="L52" i="1"/>
  <c r="F52" i="1"/>
  <c r="Y51" i="1"/>
  <c r="V51" i="1"/>
  <c r="S51" i="1"/>
  <c r="I51" i="1"/>
  <c r="L51" i="1"/>
  <c r="F51" i="1"/>
  <c r="Y50" i="1"/>
  <c r="V50" i="1"/>
  <c r="S50" i="1"/>
  <c r="I50" i="1"/>
  <c r="L50" i="1"/>
  <c r="F50" i="1"/>
  <c r="Y49" i="1"/>
  <c r="V49" i="1"/>
  <c r="S49" i="1"/>
  <c r="I49" i="1"/>
  <c r="L49" i="1"/>
  <c r="F49" i="1"/>
  <c r="Y48" i="1"/>
  <c r="V48" i="1"/>
  <c r="S48" i="1"/>
  <c r="I48" i="1"/>
  <c r="L48" i="1"/>
  <c r="F48" i="1"/>
  <c r="Y47" i="1"/>
  <c r="V47" i="1"/>
  <c r="S47" i="1"/>
  <c r="I47" i="1"/>
  <c r="L47" i="1"/>
  <c r="F47" i="1"/>
  <c r="Y46" i="1"/>
  <c r="V46" i="1"/>
  <c r="S46" i="1"/>
  <c r="I46" i="1"/>
  <c r="L46" i="1"/>
  <c r="F46" i="1"/>
  <c r="Y45" i="1"/>
  <c r="V45" i="1"/>
  <c r="S45" i="1"/>
  <c r="I45" i="1"/>
  <c r="L45" i="1"/>
  <c r="F45" i="1"/>
  <c r="Y44" i="1"/>
  <c r="V44" i="1"/>
  <c r="S44" i="1"/>
  <c r="I44" i="1"/>
  <c r="L44" i="1"/>
  <c r="F44" i="1"/>
  <c r="Y43" i="1"/>
  <c r="V43" i="1"/>
  <c r="S43" i="1"/>
  <c r="I43" i="1"/>
  <c r="L43" i="1"/>
  <c r="F43" i="1"/>
  <c r="Y35" i="1"/>
  <c r="Y34" i="1"/>
  <c r="V34" i="1"/>
  <c r="S34" i="1"/>
  <c r="Y33" i="1"/>
  <c r="Y32" i="1"/>
  <c r="Y31" i="1"/>
  <c r="F34" i="1"/>
  <c r="L34" i="1"/>
  <c r="I34" i="1"/>
  <c r="Y25" i="1"/>
  <c r="V35" i="1"/>
  <c r="V36" i="1"/>
  <c r="S35" i="1"/>
  <c r="S36" i="1"/>
  <c r="F35" i="1"/>
  <c r="L35" i="1"/>
  <c r="I35" i="1"/>
  <c r="F36" i="1"/>
  <c r="L36" i="1"/>
  <c r="I36" i="1"/>
  <c r="V33" i="1"/>
  <c r="S33" i="1"/>
  <c r="I33" i="1"/>
  <c r="L33" i="1"/>
  <c r="F33" i="1"/>
  <c r="V32" i="1"/>
  <c r="S32" i="1"/>
  <c r="I32" i="1"/>
  <c r="L32" i="1"/>
  <c r="F32" i="1"/>
  <c r="V31" i="1"/>
  <c r="S31" i="1"/>
  <c r="I31" i="1"/>
  <c r="L31" i="1"/>
  <c r="F31" i="1"/>
  <c r="V25" i="1"/>
  <c r="V26" i="1"/>
  <c r="V27" i="1"/>
  <c r="V28" i="1"/>
  <c r="S25" i="1"/>
  <c r="S26" i="1"/>
  <c r="S27" i="1"/>
  <c r="S28" i="1"/>
  <c r="S29" i="1"/>
  <c r="V30" i="1"/>
  <c r="V29" i="1"/>
  <c r="S30" i="1"/>
  <c r="F30" i="1"/>
  <c r="L30" i="1"/>
  <c r="I30" i="1"/>
  <c r="F25" i="1"/>
  <c r="L25" i="1"/>
  <c r="I25" i="1"/>
  <c r="F26" i="1"/>
  <c r="L26" i="1"/>
  <c r="I26" i="1"/>
  <c r="F27" i="1"/>
  <c r="L27" i="1"/>
  <c r="I27" i="1"/>
  <c r="F28" i="1"/>
  <c r="L28" i="1"/>
  <c r="I28" i="1"/>
  <c r="L29" i="1"/>
  <c r="I29" i="1"/>
  <c r="F29" i="1"/>
  <c r="Y26" i="1"/>
  <c r="Y27" i="1"/>
  <c r="Y28" i="1"/>
  <c r="Y29" i="1"/>
  <c r="Y30" i="1"/>
  <c r="U38" i="1"/>
  <c r="T38" i="1"/>
  <c r="W38" i="1"/>
  <c r="R38" i="1"/>
  <c r="Q38" i="1"/>
  <c r="P38" i="1"/>
  <c r="O38" i="1"/>
  <c r="N38" i="1"/>
  <c r="M38" i="1"/>
  <c r="X38" i="1"/>
  <c r="H38" i="1"/>
  <c r="K38" i="1"/>
  <c r="E38" i="1"/>
  <c r="G38" i="1"/>
  <c r="J38" i="1"/>
  <c r="D38" i="1"/>
  <c r="C38" i="1"/>
  <c r="AB38" i="1" s="1"/>
  <c r="B38" i="1"/>
  <c r="W37" i="1"/>
  <c r="X37" i="1"/>
  <c r="B37" i="1"/>
  <c r="W20" i="1"/>
  <c r="W19" i="1"/>
  <c r="V8" i="1"/>
  <c r="V9" i="1"/>
  <c r="V10" i="1"/>
  <c r="V11" i="1"/>
  <c r="V12" i="1"/>
  <c r="V13" i="1"/>
  <c r="V14" i="1"/>
  <c r="V15" i="1"/>
  <c r="V16" i="1"/>
  <c r="V17" i="1"/>
  <c r="V18" i="1"/>
  <c r="S8" i="1"/>
  <c r="S9" i="1"/>
  <c r="S10" i="1"/>
  <c r="S11" i="1"/>
  <c r="S12" i="1"/>
  <c r="S13" i="1"/>
  <c r="S14" i="1"/>
  <c r="S15" i="1"/>
  <c r="S16" i="1"/>
  <c r="Y16" i="1"/>
  <c r="Y8" i="1"/>
  <c r="Y9" i="1"/>
  <c r="Y10" i="1"/>
  <c r="Y11" i="1"/>
  <c r="Y12" i="1"/>
  <c r="Y13" i="1"/>
  <c r="Y14" i="1"/>
  <c r="Y15" i="1"/>
  <c r="Y7" i="1"/>
  <c r="Y20" i="1" s="1"/>
  <c r="U20" i="1"/>
  <c r="T20" i="1"/>
  <c r="R20" i="1"/>
  <c r="Q20" i="1"/>
  <c r="P20" i="1"/>
  <c r="O20" i="1"/>
  <c r="N20" i="1"/>
  <c r="M20" i="1"/>
  <c r="X20" i="1"/>
  <c r="I20" i="1"/>
  <c r="L20" i="1"/>
  <c r="F20" i="1"/>
  <c r="H20" i="1"/>
  <c r="K20" i="1"/>
  <c r="E20" i="1"/>
  <c r="G20" i="1"/>
  <c r="J20" i="1"/>
  <c r="D20" i="1"/>
  <c r="C20" i="1"/>
  <c r="B20" i="1"/>
  <c r="X19" i="1"/>
  <c r="B19" i="1"/>
  <c r="S18" i="1"/>
  <c r="Y18" i="1"/>
  <c r="Y17" i="1"/>
  <c r="V7" i="1"/>
  <c r="V20" i="1" s="1"/>
  <c r="S7" i="1"/>
  <c r="S20" i="1" s="1"/>
  <c r="AE38" i="1" l="1"/>
  <c r="AF38" i="1" s="1"/>
  <c r="AC110" i="1"/>
  <c r="AD110" i="1" s="1"/>
  <c r="AC38" i="1"/>
  <c r="AD38" i="1" s="1"/>
  <c r="Y55" i="1"/>
  <c r="Y74" i="1"/>
  <c r="Y92" i="1"/>
  <c r="L56" i="1"/>
  <c r="Y73" i="1"/>
  <c r="S56" i="1"/>
  <c r="Y19" i="1"/>
  <c r="F56" i="1"/>
  <c r="Y56" i="1"/>
  <c r="I56" i="1"/>
  <c r="V56" i="1"/>
  <c r="Y91" i="1"/>
  <c r="Y110" i="1"/>
  <c r="Y109" i="1"/>
  <c r="Y37" i="1"/>
  <c r="Y38" i="1"/>
  <c r="I38" i="1"/>
  <c r="L38" i="1"/>
  <c r="F38" i="1"/>
  <c r="S38" i="1"/>
  <c r="V38" i="1"/>
</calcChain>
</file>

<file path=xl/sharedStrings.xml><?xml version="1.0" encoding="utf-8"?>
<sst xmlns="http://schemas.openxmlformats.org/spreadsheetml/2006/main" count="586" uniqueCount="91">
  <si>
    <t>Benifallet</t>
  </si>
  <si>
    <t>H-E Disseny: 1.615</t>
  </si>
  <si>
    <t>Pob. Sanejada: 725</t>
  </si>
  <si>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</si>
  <si>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</si>
  <si>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</si>
  <si>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</si>
  <si>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</si>
  <si>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</si>
  <si>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</si>
  <si>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</si>
  <si>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</si>
  <si>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</si>
  <si>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</si>
  <si>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</si>
  <si>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</si>
  <si>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 xml:space="preserve">pH Influent </t>
  </si>
  <si>
    <t>pH Efluent</t>
  </si>
  <si>
    <t xml:space="preserve">Cond Influent </t>
  </si>
  <si>
    <t>Cond Efluent</t>
  </si>
  <si>
    <t xml:space="preserve">Nt Influent </t>
  </si>
  <si>
    <t xml:space="preserve">Nt Efluent </t>
  </si>
  <si>
    <t>Nt</t>
  </si>
  <si>
    <t xml:space="preserve">Pt Influent </t>
  </si>
  <si>
    <t xml:space="preserve">Pt Efluent </t>
  </si>
  <si>
    <t>Pt</t>
  </si>
  <si>
    <t>Consum EB</t>
  </si>
  <si>
    <t>Consum ED</t>
  </si>
  <si>
    <t>Energia</t>
  </si>
  <si>
    <t>2016</t>
  </si>
  <si>
    <t>(m3/mes)</t>
  </si>
  <si>
    <t>(m3/dia)</t>
  </si>
  <si>
    <t>(mg/l)</t>
  </si>
  <si>
    <t>%</t>
  </si>
  <si>
    <t>(Kwh)</t>
  </si>
  <si>
    <t>(Kwh/m3)</t>
  </si>
  <si>
    <t>Saturació</t>
  </si>
  <si>
    <t xml:space="preserve">Saturacio </t>
  </si>
  <si>
    <t>Saturacio</t>
  </si>
  <si>
    <t>hab equiv.</t>
  </si>
  <si>
    <t xml:space="preserve">Gen </t>
  </si>
  <si>
    <t>MES Kg/dia</t>
  </si>
  <si>
    <t>MES %</t>
  </si>
  <si>
    <t>DBO5 Kg/dia</t>
  </si>
  <si>
    <t>DBO5 %</t>
  </si>
  <si>
    <t>habitants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</si>
  <si>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</si>
  <si>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</si>
  <si>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</si>
  <si>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</si>
  <si>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</si>
  <si>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</si>
  <si>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</si>
  <si>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</si>
  <si>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</si>
  <si>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</si>
  <si>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</si>
  <si>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16</t>
  </si>
  <si>
    <t>MITJA 16</t>
  </si>
  <si>
    <t>2017</t>
  </si>
  <si>
    <t>TOTAL 17</t>
  </si>
  <si>
    <t>MITJA 17</t>
  </si>
  <si>
    <t>Fangs</t>
  </si>
  <si>
    <t>sequetat</t>
  </si>
  <si>
    <t>2018</t>
  </si>
  <si>
    <t>(m3)</t>
  </si>
  <si>
    <t>TOTAL 18</t>
  </si>
  <si>
    <t>MITJA 18</t>
  </si>
  <si>
    <t>2019</t>
  </si>
  <si>
    <t>TOTAL 19</t>
  </si>
  <si>
    <t>MITJA 19</t>
  </si>
  <si>
    <t>2020</t>
  </si>
  <si>
    <t>Cabal tractat i consum electric del mes juliol no inclou dia 31/07/2020, dia en que es fa el traspas dels sistemes de sanejament del BE</t>
  </si>
  <si>
    <t>TOTAL 20</t>
  </si>
  <si>
    <t>MITJA 20</t>
  </si>
  <si>
    <t>2021</t>
  </si>
  <si>
    <t>7.7</t>
  </si>
  <si>
    <t>7.5</t>
  </si>
  <si>
    <t>46.7</t>
  </si>
  <si>
    <t>8.1</t>
  </si>
  <si>
    <t>0.75</t>
  </si>
  <si>
    <t>1.7</t>
  </si>
  <si>
    <t>-</t>
  </si>
  <si>
    <t>TOTAL 21</t>
  </si>
  <si>
    <t>MITJA 21</t>
  </si>
  <si>
    <t>2022</t>
  </si>
  <si>
    <t>TOTAL 22</t>
  </si>
  <si>
    <t>MITJA 22</t>
  </si>
  <si>
    <t>2023</t>
  </si>
  <si>
    <t>TOTAL 23</t>
  </si>
  <si>
    <t>MITJA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</si>
</sst>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P_t_s_-;\-* #,##0.00\ _P_t_s_-;_-* &quot;-&quot;??\ _P_t_s_-;_-@_-"/>
    <numFmt numFmtId="165" formatCode="#,##0.0"/>
    <numFmt numFmtId="166" formatCode="#,##0.000"/>
    <numFmt numFmtId="167" formatCode="_-* #,##0.0\ _P_t_s_-;\-* #,##0.0\ _P_t_s_-;_-* &quot;-&quot;??\ _P_t_s_-;_-@_-"/>
    <numFmt numFmtId="168" formatCode="#,##0.0000"/>
  </numFmts>
  <fonts count="1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3" fontId="3" fillId="2" borderId="3" xfId="0" applyNumberFormat="1" applyFont="1" applyFill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" fontId="2" fillId="5" borderId="1" xfId="2" applyNumberFormat="1" applyFont="1" applyFill="1" applyBorder="1" applyAlignment="1">
      <alignment horizontal="center"/>
    </xf>
    <xf numFmtId="1" fontId="2" fillId="5" borderId="7" xfId="2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7" fontId="2" fillId="0" borderId="1" xfId="1" applyNumberFormat="1" applyFont="1" applyBorder="1" applyAlignment="1"/>
    <xf numFmtId="3" fontId="7" fillId="0" borderId="1" xfId="0" applyNumberFormat="1" applyFont="1" applyBorder="1" applyAlignment="1">
      <alignment horizontal="center"/>
    </xf>
    <xf numFmtId="9" fontId="2" fillId="0" borderId="1" xfId="3" applyFont="1" applyBorder="1" applyAlignment="1">
      <alignment horizontal="center"/>
    </xf>
    <xf numFmtId="9" fontId="2" fillId="0" borderId="2" xfId="3" applyFont="1" applyBorder="1" applyAlignment="1">
      <alignment horizontal="center"/>
    </xf>
    <xf numFmtId="9" fontId="2" fillId="5" borderId="1" xfId="3" applyFont="1" applyFill="1" applyBorder="1" applyAlignment="1">
      <alignment horizontal="center"/>
    </xf>
    <xf numFmtId="4" fontId="0" fillId="0" borderId="0" xfId="0" applyNumberFormat="1"/>
    <xf numFmtId="168" fontId="0" fillId="0" borderId="0" xfId="0" applyNumberFormat="1"/>
    <xf numFmtId="49" fontId="3" fillId="6" borderId="5" xfId="0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  <xf numFmtId="166" fontId="3" fillId="6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" fontId="3" fillId="6" borderId="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9" fontId="2" fillId="0" borderId="1" xfId="3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/>
    </xf>
    <xf numFmtId="3" fontId="3" fillId="8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9" borderId="1" xfId="0" applyFont="1" applyFill="1" applyBorder="1"/>
    <xf numFmtId="0" fontId="8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right"/>
    </xf>
    <xf numFmtId="3" fontId="8" fillId="9" borderId="1" xfId="0" applyNumberFormat="1" applyFont="1" applyFill="1" applyBorder="1" applyAlignment="1">
      <alignment horizontal="left"/>
    </xf>
    <xf numFmtId="3" fontId="3" fillId="10" borderId="10" xfId="0" applyNumberFormat="1" applyFont="1" applyFill="1" applyBorder="1" applyAlignment="1">
      <alignment horizontal="center"/>
    </xf>
    <xf numFmtId="3" fontId="3" fillId="10" borderId="11" xfId="0" applyNumberFormat="1" applyFont="1" applyFill="1" applyBorder="1" applyAlignment="1">
      <alignment horizontal="center"/>
    </xf>
    <xf numFmtId="3" fontId="3" fillId="10" borderId="12" xfId="0" applyNumberFormat="1" applyFont="1" applyFill="1" applyBorder="1" applyAlignment="1">
      <alignment horizontal="center"/>
    </xf>
    <xf numFmtId="3" fontId="3" fillId="10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9" fontId="2" fillId="0" borderId="18" xfId="3" applyFont="1" applyFill="1" applyBorder="1" applyAlignment="1">
      <alignment horizontal="center"/>
    </xf>
    <xf numFmtId="2" fontId="2" fillId="0" borderId="19" xfId="3" applyNumberFormat="1" applyFont="1" applyFill="1" applyBorder="1" applyAlignment="1">
      <alignment horizontal="center"/>
    </xf>
    <xf numFmtId="9" fontId="2" fillId="0" borderId="20" xfId="3" applyFont="1" applyFill="1" applyBorder="1" applyAlignment="1">
      <alignment horizontal="center"/>
    </xf>
    <xf numFmtId="2" fontId="2" fillId="0" borderId="21" xfId="3" applyNumberFormat="1" applyFont="1" applyFill="1" applyBorder="1" applyAlignment="1">
      <alignment horizontal="center"/>
    </xf>
    <xf numFmtId="3" fontId="3" fillId="4" borderId="22" xfId="0" applyNumberFormat="1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3" fontId="3" fillId="4" borderId="24" xfId="0" applyNumberFormat="1" applyFont="1" applyFill="1" applyBorder="1" applyAlignment="1">
      <alignment horizontal="center"/>
    </xf>
    <xf numFmtId="3" fontId="3" fillId="4" borderId="25" xfId="0" applyNumberFormat="1" applyFont="1" applyFill="1" applyBorder="1" applyAlignment="1">
      <alignment horizontal="center"/>
    </xf>
    <xf numFmtId="3" fontId="3" fillId="11" borderId="3" xfId="0" applyNumberFormat="1" applyFont="1" applyFill="1" applyBorder="1" applyAlignment="1">
      <alignment horizontal="center"/>
    </xf>
    <xf numFmtId="2" fontId="3" fillId="11" borderId="3" xfId="0" applyNumberFormat="1" applyFont="1" applyFill="1" applyBorder="1" applyAlignment="1">
      <alignment horizontal="center"/>
    </xf>
    <xf numFmtId="2" fontId="3" fillId="11" borderId="9" xfId="0" applyNumberFormat="1" applyFont="1" applyFill="1" applyBorder="1" applyAlignment="1">
      <alignment horizontal="center"/>
    </xf>
    <xf numFmtId="2" fontId="3" fillId="11" borderId="2" xfId="0" applyNumberFormat="1" applyFont="1" applyFill="1" applyBorder="1" applyAlignment="1">
      <alignment horizontal="center"/>
    </xf>
    <xf numFmtId="1" fontId="3" fillId="11" borderId="2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1" fontId="2" fillId="0" borderId="1" xfId="3" applyNumberFormat="1" applyFont="1" applyFill="1" applyBorder="1" applyAlignment="1">
      <alignment horizontal="center"/>
    </xf>
    <xf numFmtId="3" fontId="0" fillId="0" borderId="18" xfId="0" applyNumberFormat="1" applyBorder="1"/>
    <xf numFmtId="3" fontId="3" fillId="6" borderId="26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2" fillId="11" borderId="2" xfId="3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3" fillId="11" borderId="2" xfId="0" applyNumberFormat="1" applyFont="1" applyFill="1" applyBorder="1" applyAlignment="1">
      <alignment horizontal="center"/>
    </xf>
    <xf numFmtId="9" fontId="2" fillId="0" borderId="27" xfId="3" applyFont="1" applyFill="1" applyBorder="1" applyAlignment="1">
      <alignment horizontal="center"/>
    </xf>
    <xf numFmtId="2" fontId="2" fillId="0" borderId="28" xfId="3" applyNumberFormat="1" applyFont="1" applyFill="1" applyBorder="1" applyAlignment="1">
      <alignment horizontal="center"/>
    </xf>
    <xf numFmtId="9" fontId="2" fillId="0" borderId="29" xfId="3" applyFont="1" applyFill="1" applyBorder="1" applyAlignment="1">
      <alignment horizontal="center"/>
    </xf>
    <xf numFmtId="2" fontId="2" fillId="0" borderId="30" xfId="3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TAULA5.XLS" xfId="2" xr:uid="{00000000-0005-0000-0000-000002000000}"/>
    <cellStyle name="Porcentaje" xfId="3" builtinId="5"/>
  </cellStyles>
  <dxfs count="1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AH147"/>
  <sheetViews>
    <sheetView showGridLines="0" tabSelected="1" zoomScaleNormal="100" workbookViewId="0">
      <pane xSplit="1" topLeftCell="L129" activePane="topRight" state="frozen"/>
      <selection pane="topRight" activeCell="T150" sqref="T150"/>
    </sheetView>
  </sheetViews>
  <sheetFormatPr defaultColWidth="12.7109375" defaultRowHeight="12.75"/>
  <cols>
    <col min="1" max="1" width="10.42578125" customWidth="1"/>
    <col min="2" max="2" width="10.5703125" customWidth="1"/>
    <col min="3" max="3" width="10.140625" customWidth="1"/>
    <col min="4" max="4" width="10.85546875" customWidth="1"/>
    <col min="5" max="5" width="11.42578125" customWidth="1"/>
    <col min="6" max="6" width="7.7109375" style="10" customWidth="1"/>
    <col min="7" max="7" width="11.42578125" customWidth="1"/>
    <col min="8" max="8" width="12.7109375" customWidth="1"/>
    <col min="9" max="9" width="7.85546875" style="10" customWidth="1"/>
    <col min="10" max="10" width="11.42578125" customWidth="1"/>
    <col min="11" max="11" width="10.85546875" customWidth="1"/>
    <col min="12" max="12" width="7.42578125" style="10" customWidth="1"/>
    <col min="17" max="17" width="10.7109375" customWidth="1"/>
    <col min="18" max="18" width="9.85546875" customWidth="1"/>
    <col min="19" max="19" width="7" bestFit="1" customWidth="1"/>
    <col min="20" max="20" width="9.5703125" bestFit="1" customWidth="1"/>
    <col min="21" max="21" width="9.140625" bestFit="1" customWidth="1"/>
    <col min="22" max="22" width="7" bestFit="1" customWidth="1"/>
    <col min="24" max="24" width="12.7109375" style="9" customWidth="1"/>
  </cols>
  <sheetData>
    <row r="1" spans="1:33" ht="26.25">
      <c r="A1" s="1"/>
      <c r="B1" s="1"/>
      <c r="C1" s="18" t="s">
        <v>0</v>
      </c>
      <c r="D1" s="1"/>
      <c r="E1" s="4"/>
      <c r="F1" s="2"/>
      <c r="G1" s="99" t="s">
        <v>1</v>
      </c>
      <c r="H1" s="2"/>
      <c r="I1" s="2"/>
      <c r="J1" s="2"/>
      <c r="K1" s="99" t="s">
        <v>2</v>
      </c>
      <c r="L1" s="2"/>
      <c r="M1" s="2"/>
      <c r="N1" s="2"/>
      <c r="O1" s="2"/>
      <c r="X1" s="3"/>
      <c r="Y1" s="2"/>
    </row>
    <row r="2" spans="1:33">
      <c r="A2" s="1"/>
      <c r="B2" s="56" t="s">
        <v>3</v>
      </c>
      <c r="C2" s="56">
        <v>285</v>
      </c>
      <c r="D2" s="57" t="s">
        <v>4</v>
      </c>
      <c r="E2" s="58">
        <v>375</v>
      </c>
      <c r="F2" s="59" t="s">
        <v>5</v>
      </c>
      <c r="G2" s="58">
        <v>375</v>
      </c>
      <c r="H2" s="2"/>
      <c r="I2" s="2"/>
      <c r="J2" s="2"/>
      <c r="K2" s="2"/>
      <c r="L2" s="2"/>
      <c r="M2" s="2"/>
      <c r="N2" s="2"/>
      <c r="O2" s="2"/>
      <c r="X2" s="3"/>
      <c r="Y2" s="2"/>
    </row>
    <row r="3" spans="1:33">
      <c r="B3" s="60"/>
      <c r="C3" s="61" t="s">
        <v>6</v>
      </c>
      <c r="D3" s="62" t="s">
        <v>4</v>
      </c>
      <c r="E3" s="63">
        <v>107</v>
      </c>
      <c r="F3" s="64" t="s">
        <v>5</v>
      </c>
      <c r="G3" s="63">
        <v>107</v>
      </c>
    </row>
    <row r="4" spans="1:33" ht="13.5" thickBot="1"/>
    <row r="5" spans="1:33" ht="14.25" thickTop="1" thickBot="1">
      <c r="A5" s="14" t="s">
        <v>7</v>
      </c>
      <c r="B5" s="15" t="s">
        <v>8</v>
      </c>
      <c r="C5" s="15" t="s">
        <v>8</v>
      </c>
      <c r="D5" s="21" t="s">
        <v>9</v>
      </c>
      <c r="E5" s="15" t="s">
        <v>10</v>
      </c>
      <c r="F5" s="15" t="s">
        <v>4</v>
      </c>
      <c r="G5" s="15" t="s">
        <v>11</v>
      </c>
      <c r="H5" s="15" t="s">
        <v>12</v>
      </c>
      <c r="I5" s="15" t="s">
        <v>5</v>
      </c>
      <c r="J5" s="15" t="s">
        <v>13</v>
      </c>
      <c r="K5" s="15" t="s">
        <v>14</v>
      </c>
      <c r="L5" s="15" t="s">
        <v>15</v>
      </c>
      <c r="M5" s="21" t="s">
        <v>16</v>
      </c>
      <c r="N5" s="15" t="s">
        <v>17</v>
      </c>
      <c r="O5" s="21" t="s">
        <v>18</v>
      </c>
      <c r="P5" s="15" t="s">
        <v>19</v>
      </c>
      <c r="Q5" s="15" t="s">
        <v>20</v>
      </c>
      <c r="R5" s="15" t="s">
        <v>21</v>
      </c>
      <c r="S5" s="16" t="s">
        <v>22</v>
      </c>
      <c r="T5" s="15" t="s">
        <v>23</v>
      </c>
      <c r="U5" s="15" t="s">
        <v>24</v>
      </c>
      <c r="V5" s="16" t="s">
        <v>25</v>
      </c>
      <c r="W5" s="16" t="s">
        <v>26</v>
      </c>
      <c r="X5" s="16" t="s">
        <v>27</v>
      </c>
      <c r="Y5" s="16" t="s">
        <v>28</v>
      </c>
    </row>
    <row r="6" spans="1:33" ht="13.5" thickBot="1">
      <c r="A6" s="11" t="s">
        <v>29</v>
      </c>
      <c r="B6" s="12" t="s">
        <v>30</v>
      </c>
      <c r="C6" s="13" t="s">
        <v>31</v>
      </c>
      <c r="D6" s="12" t="s">
        <v>32</v>
      </c>
      <c r="E6" s="12" t="s">
        <v>32</v>
      </c>
      <c r="F6" s="17" t="s">
        <v>33</v>
      </c>
      <c r="G6" s="12" t="s">
        <v>32</v>
      </c>
      <c r="H6" s="12" t="s">
        <v>32</v>
      </c>
      <c r="I6" s="17" t="s">
        <v>33</v>
      </c>
      <c r="J6" s="12" t="s">
        <v>32</v>
      </c>
      <c r="K6" s="12" t="s">
        <v>32</v>
      </c>
      <c r="L6" s="17" t="s">
        <v>33</v>
      </c>
      <c r="M6" s="12"/>
      <c r="N6" s="12"/>
      <c r="O6" s="12"/>
      <c r="P6" s="12"/>
      <c r="Q6" s="11"/>
      <c r="R6" s="11"/>
      <c r="S6" s="17" t="s">
        <v>33</v>
      </c>
      <c r="T6" s="11"/>
      <c r="U6" s="11"/>
      <c r="V6" s="17" t="s">
        <v>33</v>
      </c>
      <c r="W6" s="13" t="s">
        <v>34</v>
      </c>
      <c r="X6" s="13" t="s">
        <v>34</v>
      </c>
      <c r="Y6" s="13" t="s">
        <v>35</v>
      </c>
      <c r="AB6" s="65" t="s">
        <v>36</v>
      </c>
      <c r="AC6" s="66" t="s">
        <v>37</v>
      </c>
      <c r="AD6" s="67" t="s">
        <v>38</v>
      </c>
      <c r="AE6" s="68" t="s">
        <v>36</v>
      </c>
      <c r="AF6" s="67" t="s">
        <v>36</v>
      </c>
      <c r="AG6" s="65" t="s">
        <v>39</v>
      </c>
    </row>
    <row r="7" spans="1:33" ht="14.25" thickTop="1" thickBot="1">
      <c r="A7" s="26" t="s">
        <v>40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2"/>
      <c r="N7" s="22"/>
      <c r="O7" s="23"/>
      <c r="P7" s="23"/>
      <c r="Q7" s="5"/>
      <c r="R7" s="22"/>
      <c r="S7" s="34" t="e">
        <f t="shared" ref="S7:S16" si="0">100-(R7*100/Q7)</f>
        <v>#DIV/0!</v>
      </c>
      <c r="T7" s="5"/>
      <c r="U7" s="22"/>
      <c r="V7" s="34" t="e">
        <f>100-(U7*100/T7)</f>
        <v>#DIV/0!</v>
      </c>
      <c r="W7" s="25"/>
      <c r="X7" s="25"/>
      <c r="Y7" s="6" t="e">
        <f t="shared" ref="Y7:Y18" si="1">X7/B7</f>
        <v>#DIV/0!</v>
      </c>
      <c r="AB7" s="69" t="s">
        <v>8</v>
      </c>
      <c r="AC7" s="70" t="s">
        <v>41</v>
      </c>
      <c r="AD7" s="71" t="s">
        <v>42</v>
      </c>
      <c r="AE7" s="72" t="s">
        <v>43</v>
      </c>
      <c r="AF7" s="71" t="s">
        <v>44</v>
      </c>
      <c r="AG7" s="86" t="s">
        <v>45</v>
      </c>
    </row>
    <row r="8" spans="1:33">
      <c r="A8" s="26" t="s">
        <v>46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2"/>
      <c r="N8" s="22"/>
      <c r="O8" s="23"/>
      <c r="P8" s="23"/>
      <c r="Q8" s="5"/>
      <c r="R8" s="22"/>
      <c r="S8" s="34" t="e">
        <f t="shared" si="0"/>
        <v>#DIV/0!</v>
      </c>
      <c r="T8" s="5"/>
      <c r="U8" s="22"/>
      <c r="V8" s="34" t="e">
        <f t="shared" ref="V8:V18" si="2">100-(U8*100/T8)</f>
        <v>#DIV/0!</v>
      </c>
      <c r="W8" s="5"/>
      <c r="X8" s="5"/>
      <c r="Y8" s="6" t="e">
        <f t="shared" si="1"/>
        <v>#DIV/0!</v>
      </c>
      <c r="AB8" s="73">
        <f>C8/$C$2</f>
        <v>0</v>
      </c>
      <c r="AC8" s="74">
        <f>(D8*C8)/1000</f>
        <v>0</v>
      </c>
      <c r="AD8" s="75">
        <f>(AC8)/$E$3</f>
        <v>0</v>
      </c>
      <c r="AE8" s="76">
        <f>(G8*C8)/1000</f>
        <v>0</v>
      </c>
      <c r="AF8" s="75">
        <f>(AE8)/$G$3</f>
        <v>0</v>
      </c>
      <c r="AG8" s="88">
        <f>(0.8*C8*G8)/60</f>
        <v>0</v>
      </c>
    </row>
    <row r="9" spans="1:33">
      <c r="A9" s="26" t="s">
        <v>47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2"/>
      <c r="N9" s="22"/>
      <c r="O9" s="23"/>
      <c r="P9" s="23"/>
      <c r="Q9" s="5"/>
      <c r="R9" s="22"/>
      <c r="S9" s="34" t="e">
        <f t="shared" si="0"/>
        <v>#DIV/0!</v>
      </c>
      <c r="T9" s="5"/>
      <c r="U9" s="22"/>
      <c r="V9" s="34" t="e">
        <f t="shared" si="2"/>
        <v>#DIV/0!</v>
      </c>
      <c r="W9" s="5"/>
      <c r="X9" s="5"/>
      <c r="Y9" s="6" t="e">
        <f t="shared" si="1"/>
        <v>#DIV/0!</v>
      </c>
      <c r="AB9" s="73">
        <f t="shared" ref="AB9:AB19" si="3">C9/$C$2</f>
        <v>0</v>
      </c>
      <c r="AC9" s="74">
        <f t="shared" ref="AC9:AC19" si="4">(D9*C9)/1000</f>
        <v>0</v>
      </c>
      <c r="AD9" s="75">
        <f t="shared" ref="AD9:AD21" si="5">(AC9)/$E$3</f>
        <v>0</v>
      </c>
      <c r="AE9" s="76">
        <f t="shared" ref="AE9:AE19" si="6">(G9*C9)/1000</f>
        <v>0</v>
      </c>
      <c r="AF9" s="75">
        <f t="shared" ref="AF9:AF21" si="7">(AE9)/$G$3</f>
        <v>0</v>
      </c>
      <c r="AG9" s="88">
        <f t="shared" ref="AG9:AG19" si="8">(0.8*C9*G9)/60</f>
        <v>0</v>
      </c>
    </row>
    <row r="10" spans="1:33">
      <c r="A10" s="26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22"/>
      <c r="O10" s="23"/>
      <c r="P10" s="23"/>
      <c r="Q10" s="5"/>
      <c r="R10" s="22"/>
      <c r="S10" s="34" t="e">
        <f t="shared" si="0"/>
        <v>#DIV/0!</v>
      </c>
      <c r="T10" s="5"/>
      <c r="U10" s="22"/>
      <c r="V10" s="34" t="e">
        <f t="shared" si="2"/>
        <v>#DIV/0!</v>
      </c>
      <c r="W10" s="5"/>
      <c r="X10" s="5"/>
      <c r="Y10" s="6" t="e">
        <f t="shared" si="1"/>
        <v>#DIV/0!</v>
      </c>
      <c r="AB10" s="73">
        <f t="shared" si="3"/>
        <v>0</v>
      </c>
      <c r="AC10" s="74">
        <f t="shared" si="4"/>
        <v>0</v>
      </c>
      <c r="AD10" s="75">
        <f t="shared" si="5"/>
        <v>0</v>
      </c>
      <c r="AE10" s="76">
        <f t="shared" si="6"/>
        <v>0</v>
      </c>
      <c r="AF10" s="75">
        <f t="shared" si="7"/>
        <v>0</v>
      </c>
      <c r="AG10" s="88">
        <f t="shared" si="8"/>
        <v>0</v>
      </c>
    </row>
    <row r="11" spans="1:33">
      <c r="A11" s="26" t="s">
        <v>49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2"/>
      <c r="N11" s="22"/>
      <c r="O11" s="23"/>
      <c r="P11" s="23"/>
      <c r="Q11" s="5"/>
      <c r="R11" s="22"/>
      <c r="S11" s="34" t="e">
        <f t="shared" si="0"/>
        <v>#DIV/0!</v>
      </c>
      <c r="T11" s="5"/>
      <c r="U11" s="22"/>
      <c r="V11" s="34" t="e">
        <f t="shared" si="2"/>
        <v>#DIV/0!</v>
      </c>
      <c r="W11" s="5"/>
      <c r="X11" s="5"/>
      <c r="Y11" s="6" t="e">
        <f t="shared" si="1"/>
        <v>#DIV/0!</v>
      </c>
      <c r="AB11" s="73">
        <f t="shared" si="3"/>
        <v>0</v>
      </c>
      <c r="AC11" s="74">
        <f t="shared" si="4"/>
        <v>0</v>
      </c>
      <c r="AD11" s="75">
        <f t="shared" si="5"/>
        <v>0</v>
      </c>
      <c r="AE11" s="76">
        <f t="shared" si="6"/>
        <v>0</v>
      </c>
      <c r="AF11" s="75">
        <f t="shared" si="7"/>
        <v>0</v>
      </c>
      <c r="AG11" s="88">
        <f t="shared" si="8"/>
        <v>0</v>
      </c>
    </row>
    <row r="12" spans="1:33">
      <c r="A12" s="26" t="s">
        <v>50</v>
      </c>
      <c r="B12" s="5"/>
      <c r="C12" s="5"/>
      <c r="D12" s="5"/>
      <c r="E12" s="5"/>
      <c r="F12" s="2"/>
      <c r="G12" s="5"/>
      <c r="H12" s="5"/>
      <c r="I12" s="5"/>
      <c r="J12" s="5"/>
      <c r="K12" s="5"/>
      <c r="L12" s="5"/>
      <c r="M12" s="22"/>
      <c r="N12" s="22"/>
      <c r="O12" s="5"/>
      <c r="P12" s="5"/>
      <c r="Q12" s="5"/>
      <c r="R12" s="22"/>
      <c r="S12" s="34" t="e">
        <f t="shared" si="0"/>
        <v>#DIV/0!</v>
      </c>
      <c r="T12" s="5"/>
      <c r="U12" s="22"/>
      <c r="V12" s="34" t="e">
        <f t="shared" si="2"/>
        <v>#DIV/0!</v>
      </c>
      <c r="W12" s="5"/>
      <c r="X12" s="5"/>
      <c r="Y12" s="6" t="e">
        <f t="shared" si="1"/>
        <v>#DIV/0!</v>
      </c>
      <c r="AB12" s="73">
        <f t="shared" si="3"/>
        <v>0</v>
      </c>
      <c r="AC12" s="74">
        <f t="shared" si="4"/>
        <v>0</v>
      </c>
      <c r="AD12" s="75">
        <f t="shared" si="5"/>
        <v>0</v>
      </c>
      <c r="AE12" s="76">
        <f t="shared" si="6"/>
        <v>0</v>
      </c>
      <c r="AF12" s="75">
        <f t="shared" si="7"/>
        <v>0</v>
      </c>
      <c r="AG12" s="88">
        <f t="shared" si="8"/>
        <v>0</v>
      </c>
    </row>
    <row r="13" spans="1:33">
      <c r="A13" s="26" t="s">
        <v>51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32"/>
      <c r="N13" s="32"/>
      <c r="O13" s="33"/>
      <c r="P13" s="33"/>
      <c r="Q13" s="5"/>
      <c r="R13" s="22"/>
      <c r="S13" s="34" t="e">
        <f t="shared" si="0"/>
        <v>#DIV/0!</v>
      </c>
      <c r="T13" s="5"/>
      <c r="U13" s="22"/>
      <c r="V13" s="34" t="e">
        <f t="shared" si="2"/>
        <v>#DIV/0!</v>
      </c>
      <c r="W13" s="5"/>
      <c r="X13" s="5"/>
      <c r="Y13" s="6" t="e">
        <f t="shared" si="1"/>
        <v>#DIV/0!</v>
      </c>
      <c r="AB13" s="73">
        <f t="shared" si="3"/>
        <v>0</v>
      </c>
      <c r="AC13" s="74">
        <f t="shared" si="4"/>
        <v>0</v>
      </c>
      <c r="AD13" s="75">
        <f t="shared" si="5"/>
        <v>0</v>
      </c>
      <c r="AE13" s="76">
        <f t="shared" si="6"/>
        <v>0</v>
      </c>
      <c r="AF13" s="75">
        <f t="shared" si="7"/>
        <v>0</v>
      </c>
      <c r="AG13" s="88">
        <f t="shared" si="8"/>
        <v>0</v>
      </c>
    </row>
    <row r="14" spans="1:33">
      <c r="A14" s="26" t="s">
        <v>52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22"/>
      <c r="O14" s="23"/>
      <c r="P14" s="23"/>
      <c r="Q14" s="5"/>
      <c r="R14" s="22"/>
      <c r="S14" s="34" t="e">
        <f t="shared" si="0"/>
        <v>#DIV/0!</v>
      </c>
      <c r="T14" s="5"/>
      <c r="U14" s="37"/>
      <c r="V14" s="34" t="e">
        <f t="shared" si="2"/>
        <v>#DIV/0!</v>
      </c>
      <c r="W14" s="5"/>
      <c r="X14" s="5"/>
      <c r="Y14" s="6" t="e">
        <f t="shared" si="1"/>
        <v>#DIV/0!</v>
      </c>
      <c r="AB14" s="73">
        <f t="shared" si="3"/>
        <v>0</v>
      </c>
      <c r="AC14" s="74">
        <f t="shared" si="4"/>
        <v>0</v>
      </c>
      <c r="AD14" s="75">
        <f t="shared" si="5"/>
        <v>0</v>
      </c>
      <c r="AE14" s="76">
        <f t="shared" si="6"/>
        <v>0</v>
      </c>
      <c r="AF14" s="75">
        <f t="shared" si="7"/>
        <v>0</v>
      </c>
      <c r="AG14" s="88">
        <f t="shared" si="8"/>
        <v>0</v>
      </c>
    </row>
    <row r="15" spans="1:33">
      <c r="A15" s="26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2"/>
      <c r="N15" s="22"/>
      <c r="O15" s="23"/>
      <c r="P15" s="23"/>
      <c r="Q15" s="5"/>
      <c r="R15" s="22"/>
      <c r="S15" s="34" t="e">
        <f t="shared" si="0"/>
        <v>#DIV/0!</v>
      </c>
      <c r="T15" s="5"/>
      <c r="U15" s="22"/>
      <c r="V15" s="34" t="e">
        <f t="shared" si="2"/>
        <v>#DIV/0!</v>
      </c>
      <c r="W15" s="5"/>
      <c r="X15" s="5"/>
      <c r="Y15" s="6" t="e">
        <f t="shared" si="1"/>
        <v>#DIV/0!</v>
      </c>
      <c r="AB15" s="73">
        <f t="shared" si="3"/>
        <v>0</v>
      </c>
      <c r="AC15" s="74">
        <f t="shared" si="4"/>
        <v>0</v>
      </c>
      <c r="AD15" s="75">
        <f t="shared" si="5"/>
        <v>0</v>
      </c>
      <c r="AE15" s="76">
        <f t="shared" si="6"/>
        <v>0</v>
      </c>
      <c r="AF15" s="75">
        <f t="shared" si="7"/>
        <v>0</v>
      </c>
      <c r="AG15" s="88">
        <f t="shared" si="8"/>
        <v>0</v>
      </c>
    </row>
    <row r="16" spans="1:33">
      <c r="A16" s="26" t="s">
        <v>54</v>
      </c>
      <c r="B16" s="5">
        <v>3389</v>
      </c>
      <c r="C16" s="5">
        <v>109</v>
      </c>
      <c r="D16" s="5">
        <v>250</v>
      </c>
      <c r="E16" s="5">
        <v>17</v>
      </c>
      <c r="F16" s="5">
        <v>93</v>
      </c>
      <c r="G16" s="5">
        <v>374</v>
      </c>
      <c r="H16" s="5">
        <v>15</v>
      </c>
      <c r="I16" s="5">
        <v>96</v>
      </c>
      <c r="J16" s="5">
        <v>627</v>
      </c>
      <c r="K16" s="5">
        <v>57</v>
      </c>
      <c r="L16" s="5">
        <v>91</v>
      </c>
      <c r="M16" s="22">
        <v>7.4</v>
      </c>
      <c r="N16" s="22">
        <v>7.3</v>
      </c>
      <c r="O16" s="23">
        <v>1.5669999999999999</v>
      </c>
      <c r="P16" s="23">
        <v>1.0760000000000001</v>
      </c>
      <c r="Q16" s="5">
        <v>63</v>
      </c>
      <c r="R16" s="22">
        <v>11.2</v>
      </c>
      <c r="S16" s="34">
        <f t="shared" si="0"/>
        <v>82.222222222222229</v>
      </c>
      <c r="T16" s="5">
        <v>7</v>
      </c>
      <c r="U16" s="22">
        <v>1.2</v>
      </c>
      <c r="V16" s="34">
        <f t="shared" si="2"/>
        <v>82.857142857142861</v>
      </c>
      <c r="W16" s="38"/>
      <c r="X16" s="38">
        <v>10297</v>
      </c>
      <c r="Y16" s="6">
        <f t="shared" si="1"/>
        <v>3.0383593980525228</v>
      </c>
      <c r="AB16" s="73">
        <f t="shared" si="3"/>
        <v>0.38245614035087722</v>
      </c>
      <c r="AC16" s="74">
        <f t="shared" si="4"/>
        <v>27.25</v>
      </c>
      <c r="AD16" s="75">
        <f t="shared" si="5"/>
        <v>0.25467289719626168</v>
      </c>
      <c r="AE16" s="76">
        <f t="shared" si="6"/>
        <v>40.765999999999998</v>
      </c>
      <c r="AF16" s="75">
        <f t="shared" si="7"/>
        <v>0.38099065420560746</v>
      </c>
      <c r="AG16" s="88">
        <f t="shared" si="8"/>
        <v>543.54666666666662</v>
      </c>
    </row>
    <row r="17" spans="1:33">
      <c r="A17" s="26" t="s">
        <v>55</v>
      </c>
      <c r="B17" s="5">
        <v>4708</v>
      </c>
      <c r="C17" s="5">
        <v>157</v>
      </c>
      <c r="D17" s="5">
        <v>248</v>
      </c>
      <c r="E17" s="5">
        <v>6</v>
      </c>
      <c r="F17" s="5">
        <v>98</v>
      </c>
      <c r="G17" s="5">
        <v>404</v>
      </c>
      <c r="H17" s="5">
        <v>4</v>
      </c>
      <c r="I17" s="5">
        <v>99</v>
      </c>
      <c r="J17" s="5">
        <v>756</v>
      </c>
      <c r="K17" s="5">
        <v>23</v>
      </c>
      <c r="L17" s="5">
        <v>97</v>
      </c>
      <c r="M17" s="22">
        <v>7.9</v>
      </c>
      <c r="N17" s="22">
        <v>7.5</v>
      </c>
      <c r="O17" s="23">
        <v>1.363</v>
      </c>
      <c r="P17" s="23">
        <v>0.97699999999999998</v>
      </c>
      <c r="Q17" s="5">
        <v>62</v>
      </c>
      <c r="R17" s="22">
        <v>5.5</v>
      </c>
      <c r="S17" s="34">
        <v>91</v>
      </c>
      <c r="T17" s="5">
        <v>7</v>
      </c>
      <c r="U17" s="22">
        <v>0.6</v>
      </c>
      <c r="V17" s="34">
        <f t="shared" si="2"/>
        <v>91.428571428571431</v>
      </c>
      <c r="W17" s="5">
        <v>1117</v>
      </c>
      <c r="X17" s="5">
        <v>6786</v>
      </c>
      <c r="Y17" s="6">
        <f t="shared" si="1"/>
        <v>1.441376380628717</v>
      </c>
      <c r="AB17" s="73">
        <f t="shared" si="3"/>
        <v>0.55087719298245619</v>
      </c>
      <c r="AC17" s="74">
        <f t="shared" si="4"/>
        <v>38.936</v>
      </c>
      <c r="AD17" s="75">
        <f t="shared" si="5"/>
        <v>0.36388785046728972</v>
      </c>
      <c r="AE17" s="76">
        <f t="shared" si="6"/>
        <v>63.427999999999997</v>
      </c>
      <c r="AF17" s="75">
        <f t="shared" si="7"/>
        <v>0.59278504672897192</v>
      </c>
      <c r="AG17" s="88">
        <f t="shared" si="8"/>
        <v>845.70666666666671</v>
      </c>
    </row>
    <row r="18" spans="1:33" ht="13.5" thickBot="1">
      <c r="A18" s="26" t="s">
        <v>56</v>
      </c>
      <c r="B18" s="5">
        <v>3403</v>
      </c>
      <c r="C18" s="5">
        <v>110</v>
      </c>
      <c r="D18" s="5">
        <v>187</v>
      </c>
      <c r="E18" s="5">
        <v>7</v>
      </c>
      <c r="F18" s="5">
        <v>96</v>
      </c>
      <c r="G18" s="5">
        <v>348</v>
      </c>
      <c r="H18" s="5">
        <v>5</v>
      </c>
      <c r="I18" s="5">
        <v>99</v>
      </c>
      <c r="J18" s="5">
        <v>608</v>
      </c>
      <c r="K18" s="5">
        <v>23</v>
      </c>
      <c r="L18" s="5">
        <v>96</v>
      </c>
      <c r="M18" s="22">
        <v>7.8</v>
      </c>
      <c r="N18" s="22">
        <v>7.4</v>
      </c>
      <c r="O18" s="23">
        <v>1.464</v>
      </c>
      <c r="P18" s="23">
        <v>0.95</v>
      </c>
      <c r="Q18" s="5">
        <v>79</v>
      </c>
      <c r="R18" s="22">
        <v>13.2</v>
      </c>
      <c r="S18" s="35">
        <f>100-(R18*100/Q18)</f>
        <v>83.291139240506325</v>
      </c>
      <c r="T18" s="5">
        <v>7</v>
      </c>
      <c r="U18" s="22">
        <v>0.7</v>
      </c>
      <c r="V18" s="34">
        <f t="shared" si="2"/>
        <v>90</v>
      </c>
      <c r="W18" s="5">
        <v>5224</v>
      </c>
      <c r="X18" s="5">
        <v>5224</v>
      </c>
      <c r="Y18" s="6">
        <f t="shared" si="1"/>
        <v>1.5351160740523069</v>
      </c>
      <c r="AB18" s="73">
        <f t="shared" si="3"/>
        <v>0.38596491228070173</v>
      </c>
      <c r="AC18" s="74">
        <f t="shared" si="4"/>
        <v>20.57</v>
      </c>
      <c r="AD18" s="75">
        <f t="shared" si="5"/>
        <v>0.19224299065420561</v>
      </c>
      <c r="AE18" s="76">
        <f t="shared" si="6"/>
        <v>38.28</v>
      </c>
      <c r="AF18" s="75">
        <f t="shared" si="7"/>
        <v>0.35775700934579441</v>
      </c>
      <c r="AG18" s="88">
        <f t="shared" si="8"/>
        <v>510.4</v>
      </c>
    </row>
    <row r="19" spans="1:33" ht="14.25" thickTop="1" thickBot="1">
      <c r="A19" s="27" t="s">
        <v>57</v>
      </c>
      <c r="B19" s="28">
        <f>SUM(B7:B18)</f>
        <v>11500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0"/>
      <c r="N19" s="30"/>
      <c r="O19" s="31"/>
      <c r="P19" s="31"/>
      <c r="Q19" s="29"/>
      <c r="R19" s="30"/>
      <c r="S19" s="29"/>
      <c r="T19" s="29"/>
      <c r="U19" s="30"/>
      <c r="V19" s="29"/>
      <c r="W19" s="28">
        <f>SUM(W7:W18)</f>
        <v>6341</v>
      </c>
      <c r="X19" s="28">
        <f>SUM(X7:X18)</f>
        <v>22307</v>
      </c>
      <c r="Y19" s="29" t="e">
        <f>SUM(Y7:Y18)</f>
        <v>#DIV/0!</v>
      </c>
      <c r="AB19" s="73">
        <f t="shared" si="3"/>
        <v>0</v>
      </c>
      <c r="AC19" s="74">
        <f t="shared" si="4"/>
        <v>0</v>
      </c>
      <c r="AD19" s="75">
        <f t="shared" si="5"/>
        <v>0</v>
      </c>
      <c r="AE19" s="76">
        <f t="shared" si="6"/>
        <v>0</v>
      </c>
      <c r="AF19" s="75">
        <f t="shared" si="7"/>
        <v>0</v>
      </c>
      <c r="AG19" s="88">
        <f t="shared" si="8"/>
        <v>0</v>
      </c>
    </row>
    <row r="20" spans="1:33" ht="14.25" thickTop="1" thickBot="1">
      <c r="A20" s="7" t="s">
        <v>58</v>
      </c>
      <c r="B20" s="8">
        <f>AVERAGE(B7:B18)</f>
        <v>3833.3333333333335</v>
      </c>
      <c r="C20" s="8">
        <f t="shared" ref="C20:V20" si="9">AVERAGE(C7:C18)</f>
        <v>125.33333333333333</v>
      </c>
      <c r="D20" s="8">
        <f t="shared" si="9"/>
        <v>228.33333333333334</v>
      </c>
      <c r="E20" s="8">
        <f>AVERAGE(E7:E18)</f>
        <v>10</v>
      </c>
      <c r="F20" s="8">
        <f>AVERAGE(F7:F18)</f>
        <v>95.666666666666671</v>
      </c>
      <c r="G20" s="8">
        <f>AVERAGE(G7:G18)</f>
        <v>375.33333333333331</v>
      </c>
      <c r="H20" s="8">
        <f>AVERAGE(H7:H18)</f>
        <v>8</v>
      </c>
      <c r="I20" s="8">
        <f>AVERAGE(I7:I18)</f>
        <v>98</v>
      </c>
      <c r="J20" s="8">
        <f t="shared" si="9"/>
        <v>663.66666666666663</v>
      </c>
      <c r="K20" s="8">
        <f>AVERAGE(K7:K18)</f>
        <v>34.333333333333336</v>
      </c>
      <c r="L20" s="8">
        <f>AVERAGE(L7:L18)</f>
        <v>94.666666666666671</v>
      </c>
      <c r="M20" s="20">
        <f t="shared" si="9"/>
        <v>7.7</v>
      </c>
      <c r="N20" s="20">
        <f t="shared" si="9"/>
        <v>7.4000000000000012</v>
      </c>
      <c r="O20" s="24">
        <f t="shared" si="9"/>
        <v>1.4646666666666668</v>
      </c>
      <c r="P20" s="24">
        <f t="shared" si="9"/>
        <v>1.0010000000000001</v>
      </c>
      <c r="Q20" s="8">
        <f t="shared" si="9"/>
        <v>68</v>
      </c>
      <c r="R20" s="20">
        <f t="shared" si="9"/>
        <v>9.9666666666666668</v>
      </c>
      <c r="S20" s="8" t="e">
        <f t="shared" si="9"/>
        <v>#DIV/0!</v>
      </c>
      <c r="T20" s="8">
        <f t="shared" si="9"/>
        <v>7</v>
      </c>
      <c r="U20" s="20">
        <f t="shared" si="9"/>
        <v>0.83333333333333337</v>
      </c>
      <c r="V20" s="8" t="e">
        <f t="shared" si="9"/>
        <v>#DIV/0!</v>
      </c>
      <c r="W20" s="8">
        <f>AVERAGE(W7:W18)</f>
        <v>3170.5</v>
      </c>
      <c r="X20" s="8">
        <f>AVERAGE(X7:X18)</f>
        <v>7435.666666666667</v>
      </c>
      <c r="Y20" s="19" t="e">
        <f>AVERAGE(Y7:Y18)</f>
        <v>#DIV/0!</v>
      </c>
      <c r="AB20" s="77"/>
      <c r="AC20" s="78"/>
      <c r="AD20" s="79"/>
      <c r="AE20" s="80"/>
      <c r="AF20" s="79"/>
      <c r="AG20" s="90"/>
    </row>
    <row r="21" spans="1:33" ht="14.25" thickTop="1" thickBot="1">
      <c r="AB21" s="73">
        <f t="shared" ref="AB21" si="10">C21/$C$2</f>
        <v>0</v>
      </c>
      <c r="AC21" s="74">
        <f t="shared" ref="AC21" si="11">(D21*C21)/1000</f>
        <v>0</v>
      </c>
      <c r="AD21" s="75">
        <f t="shared" si="5"/>
        <v>0</v>
      </c>
      <c r="AE21" s="76">
        <f t="shared" ref="AE21" si="12">(G21*C21)/1000</f>
        <v>0</v>
      </c>
      <c r="AF21" s="75">
        <f t="shared" si="7"/>
        <v>0</v>
      </c>
      <c r="AG21" s="98">
        <f>AVERAGE(AG8:AG19)</f>
        <v>158.30444444444444</v>
      </c>
    </row>
    <row r="22" spans="1:33" ht="13.5" thickBot="1"/>
    <row r="23" spans="1:33" ht="13.5" thickTop="1">
      <c r="A23" s="14" t="s">
        <v>7</v>
      </c>
      <c r="B23" s="15" t="s">
        <v>8</v>
      </c>
      <c r="C23" s="15" t="s">
        <v>8</v>
      </c>
      <c r="D23" s="21" t="s">
        <v>9</v>
      </c>
      <c r="E23" s="15" t="s">
        <v>10</v>
      </c>
      <c r="F23" s="15" t="s">
        <v>4</v>
      </c>
      <c r="G23" s="15" t="s">
        <v>11</v>
      </c>
      <c r="H23" s="15" t="s">
        <v>12</v>
      </c>
      <c r="I23" s="15" t="s">
        <v>5</v>
      </c>
      <c r="J23" s="15" t="s">
        <v>13</v>
      </c>
      <c r="K23" s="15" t="s">
        <v>14</v>
      </c>
      <c r="L23" s="15" t="s">
        <v>15</v>
      </c>
      <c r="M23" s="21" t="s">
        <v>16</v>
      </c>
      <c r="N23" s="15" t="s">
        <v>17</v>
      </c>
      <c r="O23" s="21" t="s">
        <v>18</v>
      </c>
      <c r="P23" s="15" t="s">
        <v>19</v>
      </c>
      <c r="Q23" s="15" t="s">
        <v>20</v>
      </c>
      <c r="R23" s="15" t="s">
        <v>21</v>
      </c>
      <c r="S23" s="16" t="s">
        <v>22</v>
      </c>
      <c r="T23" s="15" t="s">
        <v>23</v>
      </c>
      <c r="U23" s="15" t="s">
        <v>24</v>
      </c>
      <c r="V23" s="16" t="s">
        <v>25</v>
      </c>
      <c r="W23" s="16" t="s">
        <v>26</v>
      </c>
      <c r="X23" s="16" t="s">
        <v>27</v>
      </c>
      <c r="Y23" s="16" t="s">
        <v>28</v>
      </c>
      <c r="AB23" s="65" t="s">
        <v>36</v>
      </c>
      <c r="AC23" s="66" t="s">
        <v>37</v>
      </c>
      <c r="AD23" s="67" t="s">
        <v>38</v>
      </c>
      <c r="AE23" s="68" t="s">
        <v>36</v>
      </c>
      <c r="AF23" s="67" t="s">
        <v>36</v>
      </c>
      <c r="AG23" s="65" t="s">
        <v>39</v>
      </c>
    </row>
    <row r="24" spans="1:33" ht="13.5" thickBot="1">
      <c r="A24" s="11" t="s">
        <v>59</v>
      </c>
      <c r="B24" s="12" t="s">
        <v>30</v>
      </c>
      <c r="C24" s="13" t="s">
        <v>31</v>
      </c>
      <c r="D24" s="12" t="s">
        <v>32</v>
      </c>
      <c r="E24" s="12" t="s">
        <v>32</v>
      </c>
      <c r="F24" s="17" t="s">
        <v>33</v>
      </c>
      <c r="G24" s="12" t="s">
        <v>32</v>
      </c>
      <c r="H24" s="12" t="s">
        <v>32</v>
      </c>
      <c r="I24" s="17" t="s">
        <v>33</v>
      </c>
      <c r="J24" s="12" t="s">
        <v>32</v>
      </c>
      <c r="K24" s="12" t="s">
        <v>32</v>
      </c>
      <c r="L24" s="17" t="s">
        <v>33</v>
      </c>
      <c r="M24" s="12"/>
      <c r="N24" s="12"/>
      <c r="O24" s="12"/>
      <c r="P24" s="12"/>
      <c r="Q24" s="11"/>
      <c r="R24" s="11"/>
      <c r="S24" s="17" t="s">
        <v>33</v>
      </c>
      <c r="T24" s="11"/>
      <c r="U24" s="11"/>
      <c r="V24" s="17" t="s">
        <v>33</v>
      </c>
      <c r="W24" s="13" t="s">
        <v>34</v>
      </c>
      <c r="X24" s="13" t="s">
        <v>34</v>
      </c>
      <c r="Y24" s="13" t="s">
        <v>35</v>
      </c>
      <c r="AB24" s="69" t="s">
        <v>8</v>
      </c>
      <c r="AC24" s="70" t="s">
        <v>41</v>
      </c>
      <c r="AD24" s="71" t="s">
        <v>42</v>
      </c>
      <c r="AE24" s="72" t="s">
        <v>43</v>
      </c>
      <c r="AF24" s="71" t="s">
        <v>44</v>
      </c>
      <c r="AG24" s="86" t="s">
        <v>45</v>
      </c>
    </row>
    <row r="25" spans="1:33" ht="13.5" thickTop="1">
      <c r="A25" s="26" t="s">
        <v>40</v>
      </c>
      <c r="B25" s="5">
        <v>3828</v>
      </c>
      <c r="C25" s="5">
        <v>123</v>
      </c>
      <c r="D25" s="5">
        <v>235</v>
      </c>
      <c r="E25" s="5">
        <v>12</v>
      </c>
      <c r="F25" s="39">
        <f t="shared" ref="F25:F36" si="13">+(D25-E25)/D25</f>
        <v>0.94893617021276599</v>
      </c>
      <c r="G25" s="5">
        <v>423</v>
      </c>
      <c r="H25" s="5">
        <v>6</v>
      </c>
      <c r="I25" s="39">
        <f t="shared" ref="I25:I36" si="14">+(G25-H25)/G25</f>
        <v>0.98581560283687941</v>
      </c>
      <c r="J25" s="5">
        <v>655</v>
      </c>
      <c r="K25" s="5">
        <v>43</v>
      </c>
      <c r="L25" s="39">
        <f t="shared" ref="L25:L36" si="15">+(J25-K25)/J25</f>
        <v>0.93435114503816796</v>
      </c>
      <c r="M25" s="22">
        <v>7.8</v>
      </c>
      <c r="N25" s="22">
        <v>7.6</v>
      </c>
      <c r="O25" s="23">
        <v>1.5940000000000001</v>
      </c>
      <c r="P25" s="23">
        <v>1.1000000000000001</v>
      </c>
      <c r="Q25" s="5">
        <v>81</v>
      </c>
      <c r="R25" s="22">
        <v>15.5</v>
      </c>
      <c r="S25" s="41">
        <f t="shared" ref="S25:S36" si="16">+(Q25-R25)/Q25</f>
        <v>0.80864197530864201</v>
      </c>
      <c r="T25" s="5">
        <v>9</v>
      </c>
      <c r="U25" s="22">
        <v>1.4</v>
      </c>
      <c r="V25" s="41">
        <f t="shared" ref="V25:V36" si="17">+(T25-U25)/T25</f>
        <v>0.84444444444444444</v>
      </c>
      <c r="W25" s="25">
        <v>1087</v>
      </c>
      <c r="X25" s="25">
        <v>6922</v>
      </c>
      <c r="Y25" s="6">
        <f t="shared" ref="Y25:Y36" si="18">X25/B25</f>
        <v>1.8082549634273772</v>
      </c>
      <c r="AB25" s="73">
        <f>C25/$C$2</f>
        <v>0.43157894736842106</v>
      </c>
      <c r="AC25" s="74">
        <f>(D25*C25)/1000</f>
        <v>28.905000000000001</v>
      </c>
      <c r="AD25" s="75">
        <f>(AC25)/$E$3</f>
        <v>0.27014018691588787</v>
      </c>
      <c r="AE25" s="76">
        <f>(G25*C25)/1000</f>
        <v>52.029000000000003</v>
      </c>
      <c r="AF25" s="75">
        <f>(AE25)/$G$3</f>
        <v>0.48625233644859817</v>
      </c>
      <c r="AG25" s="88">
        <f>(0.8*C25*G25)/60</f>
        <v>693.72</v>
      </c>
    </row>
    <row r="26" spans="1:33">
      <c r="A26" s="26" t="s">
        <v>46</v>
      </c>
      <c r="B26" s="5">
        <v>4104</v>
      </c>
      <c r="C26" s="5">
        <v>147</v>
      </c>
      <c r="D26" s="5">
        <v>211</v>
      </c>
      <c r="E26" s="5">
        <v>8</v>
      </c>
      <c r="F26" s="39">
        <f t="shared" si="13"/>
        <v>0.96208530805687209</v>
      </c>
      <c r="G26" s="5">
        <v>353</v>
      </c>
      <c r="H26" s="5">
        <v>8</v>
      </c>
      <c r="I26" s="39">
        <f t="shared" si="14"/>
        <v>0.97733711048158645</v>
      </c>
      <c r="J26" s="5">
        <v>545</v>
      </c>
      <c r="K26" s="5">
        <v>29</v>
      </c>
      <c r="L26" s="39">
        <f t="shared" si="15"/>
        <v>0.94678899082568813</v>
      </c>
      <c r="M26" s="22">
        <v>7.6</v>
      </c>
      <c r="N26" s="22">
        <v>7.4</v>
      </c>
      <c r="O26" s="23">
        <v>1.3979999999999999</v>
      </c>
      <c r="P26" s="23">
        <v>0.92300000000000004</v>
      </c>
      <c r="Q26" s="5">
        <v>57</v>
      </c>
      <c r="R26" s="22">
        <v>5</v>
      </c>
      <c r="S26" s="41">
        <f t="shared" si="16"/>
        <v>0.91228070175438591</v>
      </c>
      <c r="T26" s="5">
        <v>6</v>
      </c>
      <c r="U26" s="22">
        <v>3.3</v>
      </c>
      <c r="V26" s="41">
        <f t="shared" si="17"/>
        <v>0.45</v>
      </c>
      <c r="W26" s="5">
        <v>836</v>
      </c>
      <c r="X26" s="5">
        <v>5439</v>
      </c>
      <c r="Y26" s="6">
        <f t="shared" si="18"/>
        <v>1.3252923976608186</v>
      </c>
      <c r="AB26" s="73">
        <f t="shared" ref="AB26:AB36" si="19">C26/$C$2</f>
        <v>0.51578947368421058</v>
      </c>
      <c r="AC26" s="74">
        <f t="shared" ref="AC26:AC36" si="20">(D26*C26)/1000</f>
        <v>31.016999999999999</v>
      </c>
      <c r="AD26" s="75">
        <f t="shared" ref="AD26:AD38" si="21">(AC26)/$E$3</f>
        <v>0.28987850467289716</v>
      </c>
      <c r="AE26" s="76">
        <f t="shared" ref="AE26:AE36" si="22">(G26*C26)/1000</f>
        <v>51.890999999999998</v>
      </c>
      <c r="AF26" s="75">
        <f t="shared" ref="AF26:AF38" si="23">(AE26)/$G$3</f>
        <v>0.48496261682242991</v>
      </c>
      <c r="AG26" s="88">
        <f t="shared" ref="AG26:AG36" si="24">(0.8*C26*G26)/60</f>
        <v>691.88</v>
      </c>
    </row>
    <row r="27" spans="1:33">
      <c r="A27" s="26" t="s">
        <v>47</v>
      </c>
      <c r="B27" s="5">
        <v>3603</v>
      </c>
      <c r="C27" s="5">
        <v>116</v>
      </c>
      <c r="D27" s="5">
        <v>357</v>
      </c>
      <c r="E27" s="5">
        <v>6</v>
      </c>
      <c r="F27" s="39">
        <f t="shared" si="13"/>
        <v>0.98319327731092432</v>
      </c>
      <c r="G27" s="5">
        <v>436</v>
      </c>
      <c r="H27" s="5">
        <v>4</v>
      </c>
      <c r="I27" s="39">
        <f t="shared" si="14"/>
        <v>0.99082568807339455</v>
      </c>
      <c r="J27" s="5">
        <v>888</v>
      </c>
      <c r="K27" s="5">
        <v>24</v>
      </c>
      <c r="L27" s="39">
        <f t="shared" si="15"/>
        <v>0.97297297297297303</v>
      </c>
      <c r="M27" s="22">
        <v>7.5</v>
      </c>
      <c r="N27" s="22">
        <v>7.4</v>
      </c>
      <c r="O27" s="23">
        <v>1.425</v>
      </c>
      <c r="P27" s="23">
        <v>1.028</v>
      </c>
      <c r="Q27" s="5">
        <v>56</v>
      </c>
      <c r="R27" s="22">
        <v>9.3000000000000007</v>
      </c>
      <c r="S27" s="41">
        <f t="shared" si="16"/>
        <v>0.83392857142857146</v>
      </c>
      <c r="T27" s="5">
        <v>7</v>
      </c>
      <c r="U27" s="22">
        <v>2.9</v>
      </c>
      <c r="V27" s="41">
        <f t="shared" si="17"/>
        <v>0.58571428571428563</v>
      </c>
      <c r="W27" s="5">
        <v>1037</v>
      </c>
      <c r="X27" s="5">
        <v>5064</v>
      </c>
      <c r="Y27" s="6">
        <f t="shared" si="18"/>
        <v>1.4054954204829309</v>
      </c>
      <c r="AB27" s="73">
        <f t="shared" si="19"/>
        <v>0.40701754385964911</v>
      </c>
      <c r="AC27" s="74">
        <f t="shared" si="20"/>
        <v>41.411999999999999</v>
      </c>
      <c r="AD27" s="75">
        <f t="shared" si="21"/>
        <v>0.38702803738317754</v>
      </c>
      <c r="AE27" s="76">
        <f t="shared" si="22"/>
        <v>50.576000000000001</v>
      </c>
      <c r="AF27" s="75">
        <f t="shared" si="23"/>
        <v>0.47267289719626171</v>
      </c>
      <c r="AG27" s="88">
        <f t="shared" si="24"/>
        <v>674.34666666666669</v>
      </c>
    </row>
    <row r="28" spans="1:33">
      <c r="A28" s="26" t="s">
        <v>48</v>
      </c>
      <c r="B28" s="5">
        <v>3885</v>
      </c>
      <c r="C28" s="5">
        <v>130</v>
      </c>
      <c r="D28" s="5">
        <v>256</v>
      </c>
      <c r="E28" s="5">
        <v>7</v>
      </c>
      <c r="F28" s="39">
        <f t="shared" si="13"/>
        <v>0.97265625</v>
      </c>
      <c r="G28" s="5">
        <v>358</v>
      </c>
      <c r="H28" s="5">
        <v>4</v>
      </c>
      <c r="I28" s="39">
        <f t="shared" si="14"/>
        <v>0.98882681564245811</v>
      </c>
      <c r="J28" s="5">
        <v>798</v>
      </c>
      <c r="K28" s="5">
        <v>32</v>
      </c>
      <c r="L28" s="39">
        <f t="shared" si="15"/>
        <v>0.95989974937343359</v>
      </c>
      <c r="M28" s="22">
        <v>7.5</v>
      </c>
      <c r="N28" s="22">
        <v>7.6</v>
      </c>
      <c r="O28" s="23">
        <v>1.0569999999999999</v>
      </c>
      <c r="P28" s="23">
        <v>0.96099999999999997</v>
      </c>
      <c r="Q28" s="5">
        <v>62</v>
      </c>
      <c r="R28" s="22">
        <v>9.8000000000000007</v>
      </c>
      <c r="S28" s="41">
        <f t="shared" si="16"/>
        <v>0.84193548387096784</v>
      </c>
      <c r="T28" s="5">
        <v>8</v>
      </c>
      <c r="U28" s="22">
        <v>2</v>
      </c>
      <c r="V28" s="41">
        <f t="shared" si="17"/>
        <v>0.75</v>
      </c>
      <c r="W28" s="5">
        <v>802</v>
      </c>
      <c r="X28" s="5">
        <v>4840</v>
      </c>
      <c r="Y28" s="6">
        <f t="shared" si="18"/>
        <v>1.2458172458172458</v>
      </c>
      <c r="AB28" s="73">
        <f t="shared" si="19"/>
        <v>0.45614035087719296</v>
      </c>
      <c r="AC28" s="74">
        <f t="shared" si="20"/>
        <v>33.28</v>
      </c>
      <c r="AD28" s="75">
        <f t="shared" si="21"/>
        <v>0.31102803738317758</v>
      </c>
      <c r="AE28" s="76">
        <f t="shared" si="22"/>
        <v>46.54</v>
      </c>
      <c r="AF28" s="75">
        <f t="shared" si="23"/>
        <v>0.43495327102803738</v>
      </c>
      <c r="AG28" s="88">
        <f t="shared" si="24"/>
        <v>620.5333333333333</v>
      </c>
    </row>
    <row r="29" spans="1:33">
      <c r="A29" s="26" t="s">
        <v>49</v>
      </c>
      <c r="B29" s="5">
        <v>4259</v>
      </c>
      <c r="C29" s="5">
        <v>137</v>
      </c>
      <c r="D29" s="5">
        <v>174</v>
      </c>
      <c r="E29" s="5">
        <v>12</v>
      </c>
      <c r="F29" s="39">
        <f t="shared" si="13"/>
        <v>0.93103448275862066</v>
      </c>
      <c r="G29" s="5">
        <v>354</v>
      </c>
      <c r="H29" s="5">
        <v>9</v>
      </c>
      <c r="I29" s="39">
        <f t="shared" si="14"/>
        <v>0.97457627118644063</v>
      </c>
      <c r="J29" s="5">
        <v>678</v>
      </c>
      <c r="K29" s="5">
        <v>42</v>
      </c>
      <c r="L29" s="39">
        <f t="shared" si="15"/>
        <v>0.93805309734513276</v>
      </c>
      <c r="M29" s="22">
        <v>7.4</v>
      </c>
      <c r="N29" s="22">
        <v>7.6</v>
      </c>
      <c r="O29" s="23">
        <v>1.0369999999999999</v>
      </c>
      <c r="P29" s="23">
        <v>0.68100000000000005</v>
      </c>
      <c r="Q29" s="5">
        <v>66</v>
      </c>
      <c r="R29" s="22">
        <v>10.199999999999999</v>
      </c>
      <c r="S29" s="41">
        <f t="shared" si="16"/>
        <v>0.84545454545454546</v>
      </c>
      <c r="T29" s="5">
        <v>6</v>
      </c>
      <c r="U29" s="22">
        <v>3.6</v>
      </c>
      <c r="V29" s="41">
        <f t="shared" si="17"/>
        <v>0.39999999999999997</v>
      </c>
      <c r="W29" s="5">
        <v>1081</v>
      </c>
      <c r="X29" s="5">
        <v>7779</v>
      </c>
      <c r="Y29" s="6">
        <f t="shared" si="18"/>
        <v>1.8264850903968068</v>
      </c>
      <c r="AB29" s="73">
        <f t="shared" si="19"/>
        <v>0.48070175438596491</v>
      </c>
      <c r="AC29" s="74">
        <f t="shared" si="20"/>
        <v>23.838000000000001</v>
      </c>
      <c r="AD29" s="75">
        <f t="shared" si="21"/>
        <v>0.22278504672897198</v>
      </c>
      <c r="AE29" s="76">
        <f t="shared" si="22"/>
        <v>48.497999999999998</v>
      </c>
      <c r="AF29" s="75">
        <f t="shared" si="23"/>
        <v>0.45325233644859808</v>
      </c>
      <c r="AG29" s="88">
        <f t="shared" si="24"/>
        <v>646.64</v>
      </c>
    </row>
    <row r="30" spans="1:33">
      <c r="A30" s="26" t="s">
        <v>50</v>
      </c>
      <c r="B30" s="5">
        <v>4113</v>
      </c>
      <c r="C30" s="5">
        <v>137</v>
      </c>
      <c r="D30" s="5">
        <v>253</v>
      </c>
      <c r="E30" s="5">
        <v>16</v>
      </c>
      <c r="F30" s="39">
        <f t="shared" si="13"/>
        <v>0.93675889328063244</v>
      </c>
      <c r="G30" s="5">
        <v>403</v>
      </c>
      <c r="H30" s="5">
        <v>8</v>
      </c>
      <c r="I30" s="39">
        <f t="shared" si="14"/>
        <v>0.98014888337468986</v>
      </c>
      <c r="J30" s="5">
        <v>658</v>
      </c>
      <c r="K30" s="5">
        <v>26</v>
      </c>
      <c r="L30" s="39">
        <f t="shared" si="15"/>
        <v>0.96048632218844987</v>
      </c>
      <c r="M30" s="22">
        <v>7.6</v>
      </c>
      <c r="N30" s="22">
        <v>7.6</v>
      </c>
      <c r="O30" s="23">
        <v>1.4370000000000001</v>
      </c>
      <c r="P30" s="23">
        <v>1.006</v>
      </c>
      <c r="Q30" s="5">
        <v>75</v>
      </c>
      <c r="R30" s="22">
        <v>3.7</v>
      </c>
      <c r="S30" s="41">
        <f t="shared" si="16"/>
        <v>0.95066666666666666</v>
      </c>
      <c r="T30" s="5">
        <v>9</v>
      </c>
      <c r="U30" s="22">
        <v>1.6</v>
      </c>
      <c r="V30" s="41">
        <f t="shared" si="17"/>
        <v>0.8222222222222223</v>
      </c>
      <c r="W30" s="5">
        <v>1002</v>
      </c>
      <c r="X30" s="5">
        <v>6451</v>
      </c>
      <c r="Y30" s="6">
        <f t="shared" si="18"/>
        <v>1.5684415268660346</v>
      </c>
      <c r="AB30" s="73">
        <f t="shared" si="19"/>
        <v>0.48070175438596491</v>
      </c>
      <c r="AC30" s="74">
        <f t="shared" si="20"/>
        <v>34.661000000000001</v>
      </c>
      <c r="AD30" s="75">
        <f t="shared" si="21"/>
        <v>0.32393457943925236</v>
      </c>
      <c r="AE30" s="76">
        <f t="shared" si="22"/>
        <v>55.210999999999999</v>
      </c>
      <c r="AF30" s="75">
        <f t="shared" si="23"/>
        <v>0.51599065420560741</v>
      </c>
      <c r="AG30" s="88">
        <f t="shared" si="24"/>
        <v>736.14666666666676</v>
      </c>
    </row>
    <row r="31" spans="1:33">
      <c r="A31" s="26" t="s">
        <v>51</v>
      </c>
      <c r="B31" s="5">
        <v>4334</v>
      </c>
      <c r="C31" s="5">
        <v>140</v>
      </c>
      <c r="D31" s="5">
        <v>246</v>
      </c>
      <c r="E31" s="5">
        <v>7</v>
      </c>
      <c r="F31" s="39">
        <f t="shared" si="13"/>
        <v>0.97154471544715448</v>
      </c>
      <c r="G31" s="5">
        <v>425</v>
      </c>
      <c r="H31" s="5">
        <v>4</v>
      </c>
      <c r="I31" s="39">
        <f t="shared" si="14"/>
        <v>0.99058823529411766</v>
      </c>
      <c r="J31" s="5">
        <v>789</v>
      </c>
      <c r="K31" s="5">
        <v>24</v>
      </c>
      <c r="L31" s="39">
        <f t="shared" si="15"/>
        <v>0.96958174904942962</v>
      </c>
      <c r="M31" s="32">
        <v>7.28</v>
      </c>
      <c r="N31" s="32">
        <v>7.7</v>
      </c>
      <c r="O31" s="23">
        <v>1.6839999999999999</v>
      </c>
      <c r="P31" s="23">
        <v>1.0620000000000001</v>
      </c>
      <c r="Q31" s="5">
        <v>72.599999999999994</v>
      </c>
      <c r="R31" s="22">
        <v>2.27</v>
      </c>
      <c r="S31" s="41">
        <f t="shared" si="16"/>
        <v>0.96873278236914606</v>
      </c>
      <c r="T31" s="5">
        <v>8.1999999999999993</v>
      </c>
      <c r="U31" s="22">
        <v>2.37</v>
      </c>
      <c r="V31" s="41">
        <f t="shared" si="17"/>
        <v>0.71097560975609753</v>
      </c>
      <c r="W31" s="5">
        <v>922</v>
      </c>
      <c r="X31" s="5">
        <v>6832</v>
      </c>
      <c r="Y31" s="6">
        <f t="shared" si="18"/>
        <v>1.5763728657129672</v>
      </c>
      <c r="AB31" s="73">
        <f t="shared" si="19"/>
        <v>0.49122807017543857</v>
      </c>
      <c r="AC31" s="74">
        <f t="shared" si="20"/>
        <v>34.44</v>
      </c>
      <c r="AD31" s="75">
        <f t="shared" si="21"/>
        <v>0.32186915887850465</v>
      </c>
      <c r="AE31" s="76">
        <f t="shared" si="22"/>
        <v>59.5</v>
      </c>
      <c r="AF31" s="75">
        <f t="shared" si="23"/>
        <v>0.55607476635514019</v>
      </c>
      <c r="AG31" s="88">
        <f t="shared" si="24"/>
        <v>793.33333333333337</v>
      </c>
    </row>
    <row r="32" spans="1:33">
      <c r="A32" s="26" t="s">
        <v>52</v>
      </c>
      <c r="B32" s="5">
        <v>4236</v>
      </c>
      <c r="C32" s="5">
        <v>137</v>
      </c>
      <c r="D32" s="5">
        <v>225</v>
      </c>
      <c r="E32" s="5">
        <v>20</v>
      </c>
      <c r="F32" s="39">
        <f t="shared" si="13"/>
        <v>0.91111111111111109</v>
      </c>
      <c r="G32" s="5">
        <v>424</v>
      </c>
      <c r="H32" s="5">
        <v>14</v>
      </c>
      <c r="I32" s="39">
        <f t="shared" si="14"/>
        <v>0.96698113207547165</v>
      </c>
      <c r="J32" s="5">
        <v>784</v>
      </c>
      <c r="K32" s="5">
        <v>63</v>
      </c>
      <c r="L32" s="39">
        <f t="shared" si="15"/>
        <v>0.9196428571428571</v>
      </c>
      <c r="M32" s="22">
        <v>7.49</v>
      </c>
      <c r="N32" s="22">
        <v>7.68</v>
      </c>
      <c r="O32" s="23">
        <v>1.593</v>
      </c>
      <c r="P32" s="23">
        <v>1.236</v>
      </c>
      <c r="Q32" s="5">
        <v>73.900000000000006</v>
      </c>
      <c r="R32" s="22">
        <v>13.56</v>
      </c>
      <c r="S32" s="41">
        <f t="shared" si="16"/>
        <v>0.81650879566982404</v>
      </c>
      <c r="T32" s="5">
        <v>11.1</v>
      </c>
      <c r="U32" s="22">
        <v>5.7</v>
      </c>
      <c r="V32" s="41">
        <f t="shared" si="17"/>
        <v>0.48648648648648646</v>
      </c>
      <c r="W32" s="5">
        <v>981</v>
      </c>
      <c r="X32" s="5">
        <v>6115</v>
      </c>
      <c r="Y32" s="6">
        <f t="shared" si="18"/>
        <v>1.4435788479697829</v>
      </c>
      <c r="AB32" s="73">
        <f t="shared" si="19"/>
        <v>0.48070175438596491</v>
      </c>
      <c r="AC32" s="74">
        <f t="shared" si="20"/>
        <v>30.824999999999999</v>
      </c>
      <c r="AD32" s="75">
        <f t="shared" si="21"/>
        <v>0.28808411214953272</v>
      </c>
      <c r="AE32" s="76">
        <f t="shared" si="22"/>
        <v>58.088000000000001</v>
      </c>
      <c r="AF32" s="75">
        <f t="shared" si="23"/>
        <v>0.54287850467289722</v>
      </c>
      <c r="AG32" s="88">
        <f t="shared" si="24"/>
        <v>774.50666666666666</v>
      </c>
    </row>
    <row r="33" spans="1:33">
      <c r="A33" s="26" t="s">
        <v>53</v>
      </c>
      <c r="B33" s="5">
        <v>4765</v>
      </c>
      <c r="C33" s="5">
        <v>159</v>
      </c>
      <c r="D33" s="5">
        <v>294</v>
      </c>
      <c r="E33" s="5">
        <v>13</v>
      </c>
      <c r="F33" s="39">
        <f t="shared" si="13"/>
        <v>0.95578231292517002</v>
      </c>
      <c r="G33" s="5">
        <v>650</v>
      </c>
      <c r="H33" s="5">
        <v>9</v>
      </c>
      <c r="I33" s="39">
        <f t="shared" si="14"/>
        <v>0.98615384615384616</v>
      </c>
      <c r="J33" s="5">
        <v>1065</v>
      </c>
      <c r="K33" s="5">
        <v>49</v>
      </c>
      <c r="L33" s="39">
        <f t="shared" si="15"/>
        <v>0.95399061032863852</v>
      </c>
      <c r="M33" s="22">
        <v>7.63</v>
      </c>
      <c r="N33" s="22">
        <v>7.8</v>
      </c>
      <c r="O33" s="23">
        <v>1.254</v>
      </c>
      <c r="P33" s="23">
        <v>1.0980000000000001</v>
      </c>
      <c r="Q33" s="5">
        <v>69.900000000000006</v>
      </c>
      <c r="R33" s="22">
        <v>13.2</v>
      </c>
      <c r="S33" s="41">
        <f t="shared" si="16"/>
        <v>0.81115879828326176</v>
      </c>
      <c r="T33" s="5">
        <v>8.4</v>
      </c>
      <c r="U33" s="22">
        <v>1.43</v>
      </c>
      <c r="V33" s="41">
        <f t="shared" si="17"/>
        <v>0.82976190476190481</v>
      </c>
      <c r="W33" s="5">
        <v>882</v>
      </c>
      <c r="X33" s="5">
        <v>6727</v>
      </c>
      <c r="Y33" s="6">
        <f t="shared" si="18"/>
        <v>1.4117523609653726</v>
      </c>
      <c r="AB33" s="73">
        <f t="shared" si="19"/>
        <v>0.55789473684210522</v>
      </c>
      <c r="AC33" s="74">
        <f t="shared" si="20"/>
        <v>46.746000000000002</v>
      </c>
      <c r="AD33" s="75">
        <f t="shared" si="21"/>
        <v>0.43687850467289724</v>
      </c>
      <c r="AE33" s="76">
        <f t="shared" si="22"/>
        <v>103.35</v>
      </c>
      <c r="AF33" s="75">
        <f t="shared" si="23"/>
        <v>0.96588785046728964</v>
      </c>
      <c r="AG33" s="88">
        <f t="shared" si="24"/>
        <v>1378</v>
      </c>
    </row>
    <row r="34" spans="1:33">
      <c r="A34" s="26" t="s">
        <v>54</v>
      </c>
      <c r="B34" s="5">
        <v>4587</v>
      </c>
      <c r="C34" s="5">
        <v>148</v>
      </c>
      <c r="D34" s="5">
        <v>279</v>
      </c>
      <c r="E34" s="5">
        <v>9</v>
      </c>
      <c r="F34" s="39">
        <f t="shared" si="13"/>
        <v>0.967741935483871</v>
      </c>
      <c r="G34" s="5">
        <v>484</v>
      </c>
      <c r="H34" s="5">
        <v>6</v>
      </c>
      <c r="I34" s="39">
        <f t="shared" si="14"/>
        <v>0.98760330578512401</v>
      </c>
      <c r="J34" s="5">
        <v>971</v>
      </c>
      <c r="K34" s="5">
        <v>20</v>
      </c>
      <c r="L34" s="39">
        <f t="shared" si="15"/>
        <v>0.97940267765190525</v>
      </c>
      <c r="M34" s="22">
        <v>7.7</v>
      </c>
      <c r="N34" s="22">
        <v>7.9</v>
      </c>
      <c r="O34" s="23">
        <v>1.5089999999999999</v>
      </c>
      <c r="P34" s="23">
        <v>0.94799999999999995</v>
      </c>
      <c r="Q34" s="5">
        <v>65</v>
      </c>
      <c r="R34" s="22">
        <v>3.8</v>
      </c>
      <c r="S34" s="41">
        <f t="shared" si="16"/>
        <v>0.94153846153846155</v>
      </c>
      <c r="T34" s="5">
        <v>8</v>
      </c>
      <c r="U34" s="22">
        <v>0.4</v>
      </c>
      <c r="V34" s="41">
        <f t="shared" si="17"/>
        <v>0.95</v>
      </c>
      <c r="W34" s="5">
        <v>820</v>
      </c>
      <c r="X34" s="5">
        <v>5832</v>
      </c>
      <c r="Y34" s="6">
        <f t="shared" si="18"/>
        <v>1.2714192282537606</v>
      </c>
      <c r="AB34" s="73">
        <f t="shared" si="19"/>
        <v>0.51929824561403504</v>
      </c>
      <c r="AC34" s="74">
        <f t="shared" si="20"/>
        <v>41.292000000000002</v>
      </c>
      <c r="AD34" s="75">
        <f t="shared" si="21"/>
        <v>0.38590654205607478</v>
      </c>
      <c r="AE34" s="76">
        <f t="shared" si="22"/>
        <v>71.632000000000005</v>
      </c>
      <c r="AF34" s="75">
        <f t="shared" si="23"/>
        <v>0.66945794392523372</v>
      </c>
      <c r="AG34" s="88">
        <f t="shared" si="24"/>
        <v>955.09333333333348</v>
      </c>
    </row>
    <row r="35" spans="1:33">
      <c r="A35" s="26" t="s">
        <v>55</v>
      </c>
      <c r="B35" s="5">
        <v>5921</v>
      </c>
      <c r="C35" s="5">
        <v>197</v>
      </c>
      <c r="D35" s="5">
        <v>227</v>
      </c>
      <c r="E35" s="5">
        <v>8</v>
      </c>
      <c r="F35" s="39">
        <f t="shared" si="13"/>
        <v>0.96475770925110127</v>
      </c>
      <c r="G35" s="5">
        <v>450</v>
      </c>
      <c r="H35" s="5">
        <v>5</v>
      </c>
      <c r="I35" s="39">
        <f t="shared" si="14"/>
        <v>0.98888888888888893</v>
      </c>
      <c r="J35" s="5">
        <v>780</v>
      </c>
      <c r="K35" s="5">
        <v>21</v>
      </c>
      <c r="L35" s="39">
        <f t="shared" si="15"/>
        <v>0.97307692307692306</v>
      </c>
      <c r="M35" s="22">
        <v>7.9</v>
      </c>
      <c r="N35" s="22">
        <v>7.8</v>
      </c>
      <c r="O35" s="23">
        <v>1.29</v>
      </c>
      <c r="P35" s="23">
        <v>0.91700000000000004</v>
      </c>
      <c r="Q35" s="5">
        <v>39</v>
      </c>
      <c r="R35" s="22">
        <v>2.2000000000000002</v>
      </c>
      <c r="S35" s="41">
        <f t="shared" si="16"/>
        <v>0.94358974358974357</v>
      </c>
      <c r="T35" s="5">
        <v>5</v>
      </c>
      <c r="U35" s="22">
        <v>0.8</v>
      </c>
      <c r="V35" s="41">
        <f t="shared" si="17"/>
        <v>0.84000000000000008</v>
      </c>
      <c r="W35" s="5">
        <v>1175</v>
      </c>
      <c r="X35" s="5">
        <v>5526</v>
      </c>
      <c r="Y35" s="6">
        <f t="shared" si="18"/>
        <v>0.93328829589596352</v>
      </c>
      <c r="AB35" s="73">
        <f t="shared" si="19"/>
        <v>0.69122807017543864</v>
      </c>
      <c r="AC35" s="74">
        <f t="shared" si="20"/>
        <v>44.719000000000001</v>
      </c>
      <c r="AD35" s="75">
        <f t="shared" si="21"/>
        <v>0.41793457943925233</v>
      </c>
      <c r="AE35" s="76">
        <f t="shared" si="22"/>
        <v>88.65</v>
      </c>
      <c r="AF35" s="75">
        <f t="shared" si="23"/>
        <v>0.82850467289719631</v>
      </c>
      <c r="AG35" s="88">
        <f t="shared" si="24"/>
        <v>1182.0000000000002</v>
      </c>
    </row>
    <row r="36" spans="1:33" ht="13.5" thickBot="1">
      <c r="A36" s="26" t="s">
        <v>56</v>
      </c>
      <c r="B36" s="5">
        <v>5902</v>
      </c>
      <c r="C36" s="5">
        <v>190</v>
      </c>
      <c r="D36" s="5">
        <v>201</v>
      </c>
      <c r="E36" s="5">
        <v>10</v>
      </c>
      <c r="F36" s="39">
        <f t="shared" si="13"/>
        <v>0.95024875621890548</v>
      </c>
      <c r="G36" s="5">
        <v>308</v>
      </c>
      <c r="H36" s="5">
        <v>8</v>
      </c>
      <c r="I36" s="39">
        <f t="shared" si="14"/>
        <v>0.97402597402597402</v>
      </c>
      <c r="J36" s="5">
        <v>553</v>
      </c>
      <c r="K36" s="5">
        <v>30</v>
      </c>
      <c r="L36" s="39">
        <f t="shared" si="15"/>
        <v>0.94575045207956598</v>
      </c>
      <c r="M36" s="22">
        <v>8.1300000000000008</v>
      </c>
      <c r="N36" s="22">
        <v>8.07</v>
      </c>
      <c r="O36" s="23">
        <v>1.3280000000000001</v>
      </c>
      <c r="P36" s="23">
        <v>1.0429999999999999</v>
      </c>
      <c r="Q36" s="5">
        <v>50.1</v>
      </c>
      <c r="R36" s="22">
        <v>4.3</v>
      </c>
      <c r="S36" s="41">
        <f t="shared" si="16"/>
        <v>0.91417165668662681</v>
      </c>
      <c r="T36" s="5">
        <v>5.8</v>
      </c>
      <c r="U36" s="22">
        <v>0.75</v>
      </c>
      <c r="V36" s="41">
        <f t="shared" si="17"/>
        <v>0.87068965517241381</v>
      </c>
      <c r="W36" s="5">
        <v>1526</v>
      </c>
      <c r="X36" s="5">
        <v>5921</v>
      </c>
      <c r="Y36" s="6">
        <f t="shared" si="18"/>
        <v>1.0032192477126398</v>
      </c>
      <c r="AB36" s="73">
        <f t="shared" si="19"/>
        <v>0.66666666666666663</v>
      </c>
      <c r="AC36" s="74">
        <f t="shared" si="20"/>
        <v>38.19</v>
      </c>
      <c r="AD36" s="75">
        <f t="shared" si="21"/>
        <v>0.35691588785046729</v>
      </c>
      <c r="AE36" s="76">
        <f t="shared" si="22"/>
        <v>58.52</v>
      </c>
      <c r="AF36" s="75">
        <f t="shared" si="23"/>
        <v>0.5469158878504673</v>
      </c>
      <c r="AG36" s="88">
        <f t="shared" si="24"/>
        <v>780.26666666666665</v>
      </c>
    </row>
    <row r="37" spans="1:33" ht="13.5" thickTop="1">
      <c r="A37" s="27" t="s">
        <v>60</v>
      </c>
      <c r="B37" s="28">
        <f>SUM(B25:B36)</f>
        <v>53537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0"/>
      <c r="N37" s="30"/>
      <c r="O37" s="31"/>
      <c r="P37" s="31"/>
      <c r="Q37" s="29"/>
      <c r="R37" s="30"/>
      <c r="S37" s="29"/>
      <c r="T37" s="29"/>
      <c r="U37" s="30"/>
      <c r="V37" s="29"/>
      <c r="W37" s="28">
        <f>SUM(W25:W36)</f>
        <v>12151</v>
      </c>
      <c r="X37" s="28">
        <f>SUM(X25:X36)</f>
        <v>73448</v>
      </c>
      <c r="Y37" s="29">
        <f>SUM(Y25:Y36)</f>
        <v>16.819417491161701</v>
      </c>
      <c r="AB37" s="77"/>
      <c r="AC37" s="78"/>
      <c r="AD37" s="79"/>
      <c r="AE37" s="80"/>
      <c r="AF37" s="79"/>
      <c r="AG37" s="90"/>
    </row>
    <row r="38" spans="1:33" ht="13.5" thickBot="1">
      <c r="A38" s="7" t="s">
        <v>61</v>
      </c>
      <c r="B38" s="8">
        <f>AVERAGE(B25:B36)</f>
        <v>4461.416666666667</v>
      </c>
      <c r="C38" s="8">
        <f t="shared" ref="C38:S38" si="25">AVERAGE(C25:C36)</f>
        <v>146.75</v>
      </c>
      <c r="D38" s="8">
        <f t="shared" si="25"/>
        <v>246.5</v>
      </c>
      <c r="E38" s="8">
        <f>AVERAGE(E25:E36)</f>
        <v>10.666666666666666</v>
      </c>
      <c r="F38" s="40">
        <f>AVERAGE(F25:F36)</f>
        <v>0.95465424350476091</v>
      </c>
      <c r="G38" s="8">
        <f>AVERAGE(G25:G36)</f>
        <v>422.33333333333331</v>
      </c>
      <c r="H38" s="8">
        <f>AVERAGE(H25:H36)</f>
        <v>7.083333333333333</v>
      </c>
      <c r="I38" s="40">
        <f>AVERAGE(I25:I36)</f>
        <v>0.98264764615157241</v>
      </c>
      <c r="J38" s="8">
        <f t="shared" si="25"/>
        <v>763.66666666666663</v>
      </c>
      <c r="K38" s="8">
        <f>AVERAGE(K25:K36)</f>
        <v>33.583333333333336</v>
      </c>
      <c r="L38" s="40">
        <f>AVERAGE(L25:L36)</f>
        <v>0.95449979558943021</v>
      </c>
      <c r="M38" s="20">
        <f t="shared" si="25"/>
        <v>7.6275000000000004</v>
      </c>
      <c r="N38" s="20">
        <f t="shared" si="25"/>
        <v>7.6791666666666671</v>
      </c>
      <c r="O38" s="24">
        <f t="shared" si="25"/>
        <v>1.3838333333333332</v>
      </c>
      <c r="P38" s="24">
        <f t="shared" si="25"/>
        <v>1.0002500000000001</v>
      </c>
      <c r="Q38" s="8">
        <f t="shared" si="25"/>
        <v>63.958333333333336</v>
      </c>
      <c r="R38" s="20">
        <f t="shared" si="25"/>
        <v>7.7358333333333329</v>
      </c>
      <c r="S38" s="40">
        <f t="shared" si="25"/>
        <v>0.88238401521840359</v>
      </c>
      <c r="T38" s="8">
        <f t="shared" ref="T38:Y38" si="26">AVERAGE(T25:T36)</f>
        <v>7.625</v>
      </c>
      <c r="U38" s="20">
        <f t="shared" si="26"/>
        <v>2.1874999999999996</v>
      </c>
      <c r="V38" s="40">
        <f t="shared" si="26"/>
        <v>0.71169121737982133</v>
      </c>
      <c r="W38" s="8">
        <f t="shared" si="26"/>
        <v>1012.5833333333334</v>
      </c>
      <c r="X38" s="8">
        <f t="shared" si="26"/>
        <v>6120.666666666667</v>
      </c>
      <c r="Y38" s="19">
        <f t="shared" si="26"/>
        <v>1.4016181242634751</v>
      </c>
      <c r="AB38" s="73">
        <f t="shared" ref="AB38" si="27">C38/$C$2</f>
        <v>0.51491228070175443</v>
      </c>
      <c r="AC38" s="74">
        <f t="shared" ref="AC38" si="28">(D38*C38)/1000</f>
        <v>36.173875000000002</v>
      </c>
      <c r="AD38" s="75">
        <f t="shared" si="21"/>
        <v>0.33807359813084115</v>
      </c>
      <c r="AE38" s="76">
        <f t="shared" ref="AE38" si="29">(G38*C38)/1000</f>
        <v>61.977416666666663</v>
      </c>
      <c r="AF38" s="75">
        <f t="shared" si="23"/>
        <v>0.57922819314641738</v>
      </c>
      <c r="AG38" s="98">
        <f>AVERAGE(AG25:AG36)</f>
        <v>827.20555555555563</v>
      </c>
    </row>
    <row r="39" spans="1:33" ht="13.5" thickTop="1"/>
    <row r="40" spans="1:33" ht="13.5" thickBo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2"/>
      <c r="R40" s="42"/>
      <c r="S40" s="42"/>
      <c r="T40" s="42"/>
      <c r="U40" s="42"/>
      <c r="V40" s="42"/>
      <c r="W40" s="42"/>
      <c r="X40" s="42"/>
      <c r="Y40" s="42"/>
    </row>
    <row r="41" spans="1:33" ht="13.5" thickTop="1">
      <c r="A41" s="14" t="s">
        <v>7</v>
      </c>
      <c r="B41" s="15" t="s">
        <v>8</v>
      </c>
      <c r="C41" s="15" t="s">
        <v>8</v>
      </c>
      <c r="D41" s="21" t="s">
        <v>9</v>
      </c>
      <c r="E41" s="15" t="s">
        <v>10</v>
      </c>
      <c r="F41" s="15" t="s">
        <v>4</v>
      </c>
      <c r="G41" s="15" t="s">
        <v>11</v>
      </c>
      <c r="H41" s="15" t="s">
        <v>12</v>
      </c>
      <c r="I41" s="15" t="s">
        <v>5</v>
      </c>
      <c r="J41" s="15" t="s">
        <v>13</v>
      </c>
      <c r="K41" s="15" t="s">
        <v>14</v>
      </c>
      <c r="L41" s="15" t="s">
        <v>15</v>
      </c>
      <c r="M41" s="21" t="s">
        <v>16</v>
      </c>
      <c r="N41" s="15" t="s">
        <v>17</v>
      </c>
      <c r="O41" s="21" t="s">
        <v>18</v>
      </c>
      <c r="P41" s="15" t="s">
        <v>19</v>
      </c>
      <c r="Q41" s="15" t="s">
        <v>20</v>
      </c>
      <c r="R41" s="15" t="s">
        <v>21</v>
      </c>
      <c r="S41" s="16" t="s">
        <v>22</v>
      </c>
      <c r="T41" s="15" t="s">
        <v>23</v>
      </c>
      <c r="U41" s="15" t="s">
        <v>24</v>
      </c>
      <c r="V41" s="16" t="s">
        <v>25</v>
      </c>
      <c r="W41" s="16" t="s">
        <v>26</v>
      </c>
      <c r="X41" s="16" t="s">
        <v>27</v>
      </c>
      <c r="Y41" s="16" t="s">
        <v>28</v>
      </c>
      <c r="Z41" s="52" t="s">
        <v>62</v>
      </c>
      <c r="AA41" s="52" t="s">
        <v>63</v>
      </c>
      <c r="AB41" s="65" t="s">
        <v>36</v>
      </c>
      <c r="AC41" s="66" t="s">
        <v>37</v>
      </c>
      <c r="AD41" s="67" t="s">
        <v>38</v>
      </c>
      <c r="AE41" s="68" t="s">
        <v>36</v>
      </c>
      <c r="AF41" s="67" t="s">
        <v>36</v>
      </c>
      <c r="AG41" s="65" t="s">
        <v>39</v>
      </c>
    </row>
    <row r="42" spans="1:33" ht="13.5" thickBot="1">
      <c r="A42" s="11" t="s">
        <v>64</v>
      </c>
      <c r="B42" s="12" t="s">
        <v>30</v>
      </c>
      <c r="C42" s="13" t="s">
        <v>31</v>
      </c>
      <c r="D42" s="12" t="s">
        <v>32</v>
      </c>
      <c r="E42" s="12" t="s">
        <v>32</v>
      </c>
      <c r="F42" s="17" t="s">
        <v>33</v>
      </c>
      <c r="G42" s="12" t="s">
        <v>32</v>
      </c>
      <c r="H42" s="12" t="s">
        <v>32</v>
      </c>
      <c r="I42" s="17" t="s">
        <v>33</v>
      </c>
      <c r="J42" s="12" t="s">
        <v>32</v>
      </c>
      <c r="K42" s="12" t="s">
        <v>32</v>
      </c>
      <c r="L42" s="17" t="s">
        <v>33</v>
      </c>
      <c r="M42" s="12"/>
      <c r="N42" s="12"/>
      <c r="O42" s="12"/>
      <c r="P42" s="12"/>
      <c r="Q42" s="11"/>
      <c r="R42" s="11"/>
      <c r="S42" s="17" t="s">
        <v>33</v>
      </c>
      <c r="T42" s="11"/>
      <c r="U42" s="11"/>
      <c r="V42" s="17" t="s">
        <v>33</v>
      </c>
      <c r="W42" s="13" t="s">
        <v>34</v>
      </c>
      <c r="X42" s="13" t="s">
        <v>34</v>
      </c>
      <c r="Y42" s="13" t="s">
        <v>35</v>
      </c>
      <c r="Z42" s="13" t="s">
        <v>65</v>
      </c>
      <c r="AA42" s="13" t="s">
        <v>33</v>
      </c>
      <c r="AB42" s="69" t="s">
        <v>8</v>
      </c>
      <c r="AC42" s="70" t="s">
        <v>41</v>
      </c>
      <c r="AD42" s="71" t="s">
        <v>42</v>
      </c>
      <c r="AE42" s="72" t="s">
        <v>43</v>
      </c>
      <c r="AF42" s="71" t="s">
        <v>44</v>
      </c>
      <c r="AG42" s="86" t="s">
        <v>45</v>
      </c>
    </row>
    <row r="43" spans="1:33" ht="13.5" thickTop="1">
      <c r="A43" s="26" t="s">
        <v>40</v>
      </c>
      <c r="B43" s="5">
        <v>6208</v>
      </c>
      <c r="C43" s="5">
        <v>200</v>
      </c>
      <c r="D43" s="5">
        <v>183</v>
      </c>
      <c r="E43" s="5">
        <v>10</v>
      </c>
      <c r="F43" s="39">
        <f t="shared" ref="F43:F54" si="30">+(D43-E43)/D43</f>
        <v>0.94535519125683065</v>
      </c>
      <c r="G43" s="5">
        <v>310</v>
      </c>
      <c r="H43" s="5">
        <v>8</v>
      </c>
      <c r="I43" s="39">
        <f t="shared" ref="I43:I54" si="31">+(G43-H43)/G43</f>
        <v>0.97419354838709682</v>
      </c>
      <c r="J43" s="5">
        <v>550</v>
      </c>
      <c r="K43" s="5">
        <v>26</v>
      </c>
      <c r="L43" s="39">
        <f t="shared" ref="L43:L54" si="32">+(J43-K43)/J43</f>
        <v>0.95272727272727276</v>
      </c>
      <c r="M43" s="22">
        <v>8.1999999999999993</v>
      </c>
      <c r="N43" s="22">
        <v>8</v>
      </c>
      <c r="O43" s="5">
        <v>1410</v>
      </c>
      <c r="P43" s="5">
        <v>1024</v>
      </c>
      <c r="Q43" s="5">
        <v>50</v>
      </c>
      <c r="R43" s="22">
        <v>5.4</v>
      </c>
      <c r="S43" s="41">
        <f t="shared" ref="S43:S54" si="33">+(Q43-R43)/Q43</f>
        <v>0.89200000000000002</v>
      </c>
      <c r="T43" s="5">
        <v>6</v>
      </c>
      <c r="U43" s="22">
        <v>0.8</v>
      </c>
      <c r="V43" s="41">
        <f t="shared" ref="V43:V54" si="34">+(T43-U43)/T43</f>
        <v>0.8666666666666667</v>
      </c>
      <c r="W43" s="25">
        <v>1583</v>
      </c>
      <c r="X43" s="25">
        <v>6481</v>
      </c>
      <c r="Y43" s="6">
        <f t="shared" ref="Y43:Y54" si="35">X43/B43</f>
        <v>1.0439755154639174</v>
      </c>
      <c r="Z43" s="51">
        <v>80</v>
      </c>
      <c r="AA43" s="51">
        <v>0.7</v>
      </c>
      <c r="AB43" s="73">
        <f>C43/$C$2</f>
        <v>0.70175438596491224</v>
      </c>
      <c r="AC43" s="74">
        <f>(D43*C43)/1000</f>
        <v>36.6</v>
      </c>
      <c r="AD43" s="75">
        <f>(AC43)/$E$3</f>
        <v>0.34205607476635513</v>
      </c>
      <c r="AE43" s="76">
        <f>(G43*C43)/1000</f>
        <v>62</v>
      </c>
      <c r="AF43" s="75">
        <f>(AE43)/$G$3</f>
        <v>0.57943925233644855</v>
      </c>
      <c r="AG43" s="88">
        <f>(0.8*C43*G43)/60</f>
        <v>826.66666666666663</v>
      </c>
    </row>
    <row r="44" spans="1:33">
      <c r="A44" s="26" t="s">
        <v>46</v>
      </c>
      <c r="B44" s="5">
        <v>7038</v>
      </c>
      <c r="C44" s="5">
        <v>251</v>
      </c>
      <c r="D44" s="5">
        <v>191</v>
      </c>
      <c r="E44" s="5">
        <v>10</v>
      </c>
      <c r="F44" s="39">
        <f t="shared" si="30"/>
        <v>0.94764397905759157</v>
      </c>
      <c r="G44" s="5">
        <v>195</v>
      </c>
      <c r="H44" s="5">
        <v>5</v>
      </c>
      <c r="I44" s="39">
        <f t="shared" si="31"/>
        <v>0.97435897435897434</v>
      </c>
      <c r="J44" s="5">
        <v>384</v>
      </c>
      <c r="K44" s="5">
        <v>21</v>
      </c>
      <c r="L44" s="39">
        <f t="shared" si="32"/>
        <v>0.9453125</v>
      </c>
      <c r="M44" s="22">
        <v>8.1</v>
      </c>
      <c r="N44" s="22">
        <v>7.9</v>
      </c>
      <c r="O44" s="5">
        <v>1484</v>
      </c>
      <c r="P44" s="5">
        <v>866</v>
      </c>
      <c r="Q44" s="5">
        <v>33</v>
      </c>
      <c r="R44" s="22">
        <v>4.5</v>
      </c>
      <c r="S44" s="41">
        <f t="shared" si="33"/>
        <v>0.86363636363636365</v>
      </c>
      <c r="T44" s="5">
        <v>4</v>
      </c>
      <c r="U44" s="22">
        <v>1.3</v>
      </c>
      <c r="V44" s="41">
        <f t="shared" si="34"/>
        <v>0.67500000000000004</v>
      </c>
      <c r="W44" s="5">
        <v>1759</v>
      </c>
      <c r="X44" s="5">
        <v>6336</v>
      </c>
      <c r="Y44" s="6">
        <f t="shared" si="35"/>
        <v>0.90025575447570327</v>
      </c>
      <c r="Z44" s="48">
        <v>48</v>
      </c>
      <c r="AA44" s="48">
        <v>0.96</v>
      </c>
      <c r="AB44" s="73">
        <f t="shared" ref="AB44:AB54" si="36">C44/$C$2</f>
        <v>0.88070175438596487</v>
      </c>
      <c r="AC44" s="74">
        <f t="shared" ref="AC44:AC54" si="37">(D44*C44)/1000</f>
        <v>47.941000000000003</v>
      </c>
      <c r="AD44" s="75">
        <f t="shared" ref="AD44:AD56" si="38">(AC44)/$E$3</f>
        <v>0.44804672897196263</v>
      </c>
      <c r="AE44" s="76">
        <f t="shared" ref="AE44:AE54" si="39">(G44*C44)/1000</f>
        <v>48.945</v>
      </c>
      <c r="AF44" s="75">
        <f t="shared" ref="AF44:AF56" si="40">(AE44)/$G$3</f>
        <v>0.45742990654205606</v>
      </c>
      <c r="AG44" s="88">
        <f t="shared" ref="AG44:AG54" si="41">(0.8*C44*G44)/60</f>
        <v>652.6</v>
      </c>
    </row>
    <row r="45" spans="1:33">
      <c r="A45" s="26" t="s">
        <v>47</v>
      </c>
      <c r="B45" s="5">
        <v>6641</v>
      </c>
      <c r="C45" s="5">
        <v>214</v>
      </c>
      <c r="D45" s="5">
        <v>183</v>
      </c>
      <c r="E45" s="5">
        <v>11</v>
      </c>
      <c r="F45" s="39">
        <f t="shared" si="30"/>
        <v>0.93989071038251371</v>
      </c>
      <c r="G45" s="5">
        <v>230</v>
      </c>
      <c r="H45" s="5">
        <v>4</v>
      </c>
      <c r="I45" s="39">
        <f t="shared" si="31"/>
        <v>0.9826086956521739</v>
      </c>
      <c r="J45" s="5">
        <v>525</v>
      </c>
      <c r="K45" s="5">
        <v>27</v>
      </c>
      <c r="L45" s="39">
        <f t="shared" si="32"/>
        <v>0.94857142857142862</v>
      </c>
      <c r="M45" s="22">
        <v>8</v>
      </c>
      <c r="N45" s="22">
        <v>7.6</v>
      </c>
      <c r="O45" s="5">
        <v>1365</v>
      </c>
      <c r="P45" s="5">
        <v>936</v>
      </c>
      <c r="Q45" s="5">
        <v>59</v>
      </c>
      <c r="R45" s="22">
        <v>3.3</v>
      </c>
      <c r="S45" s="41">
        <f t="shared" si="33"/>
        <v>0.94406779661016949</v>
      </c>
      <c r="T45" s="5">
        <v>5</v>
      </c>
      <c r="U45" s="22">
        <v>1.5</v>
      </c>
      <c r="V45" s="41">
        <f t="shared" si="34"/>
        <v>0.7</v>
      </c>
      <c r="W45" s="5">
        <v>1555</v>
      </c>
      <c r="X45" s="5">
        <v>6653</v>
      </c>
      <c r="Y45" s="6">
        <f t="shared" si="35"/>
        <v>1.001806956783617</v>
      </c>
      <c r="Z45" s="48">
        <v>64</v>
      </c>
      <c r="AA45" s="48">
        <v>1.2</v>
      </c>
      <c r="AB45" s="73">
        <f t="shared" si="36"/>
        <v>0.75087719298245614</v>
      </c>
      <c r="AC45" s="74">
        <f t="shared" si="37"/>
        <v>39.161999999999999</v>
      </c>
      <c r="AD45" s="75">
        <f t="shared" si="38"/>
        <v>0.36599999999999999</v>
      </c>
      <c r="AE45" s="76">
        <f t="shared" si="39"/>
        <v>49.22</v>
      </c>
      <c r="AF45" s="75">
        <f t="shared" si="40"/>
        <v>0.45999999999999996</v>
      </c>
      <c r="AG45" s="88">
        <f t="shared" si="41"/>
        <v>656.26666666666677</v>
      </c>
    </row>
    <row r="46" spans="1:33">
      <c r="A46" s="26" t="s">
        <v>48</v>
      </c>
      <c r="B46" s="5">
        <v>4442</v>
      </c>
      <c r="C46" s="5">
        <v>148</v>
      </c>
      <c r="D46" s="5">
        <v>243</v>
      </c>
      <c r="E46" s="5">
        <v>8</v>
      </c>
      <c r="F46" s="39">
        <f t="shared" si="30"/>
        <v>0.96707818930041156</v>
      </c>
      <c r="G46" s="5">
        <v>393</v>
      </c>
      <c r="H46" s="5">
        <v>5</v>
      </c>
      <c r="I46" s="39">
        <f t="shared" si="31"/>
        <v>0.98727735368956748</v>
      </c>
      <c r="J46" s="5">
        <v>729</v>
      </c>
      <c r="K46" s="5">
        <v>15</v>
      </c>
      <c r="L46" s="39">
        <f t="shared" si="32"/>
        <v>0.97942386831275718</v>
      </c>
      <c r="M46" s="22">
        <v>7.9</v>
      </c>
      <c r="N46" s="22">
        <v>7.6</v>
      </c>
      <c r="O46" s="5">
        <v>1464</v>
      </c>
      <c r="P46" s="5">
        <v>988</v>
      </c>
      <c r="Q46" s="5">
        <v>78</v>
      </c>
      <c r="R46" s="22">
        <v>20</v>
      </c>
      <c r="S46" s="41">
        <f t="shared" si="33"/>
        <v>0.74358974358974361</v>
      </c>
      <c r="T46" s="5">
        <v>8</v>
      </c>
      <c r="U46" s="22">
        <v>2.7</v>
      </c>
      <c r="V46" s="41">
        <f t="shared" si="34"/>
        <v>0.66249999999999998</v>
      </c>
      <c r="W46" s="5">
        <v>1093</v>
      </c>
      <c r="X46" s="5">
        <v>6517</v>
      </c>
      <c r="Y46" s="6">
        <f t="shared" si="35"/>
        <v>1.4671319225574067</v>
      </c>
      <c r="Z46" s="48">
        <v>32</v>
      </c>
      <c r="AA46" s="48">
        <v>1.3</v>
      </c>
      <c r="AB46" s="73">
        <f t="shared" si="36"/>
        <v>0.51929824561403504</v>
      </c>
      <c r="AC46" s="74">
        <f t="shared" si="37"/>
        <v>35.963999999999999</v>
      </c>
      <c r="AD46" s="75">
        <f t="shared" si="38"/>
        <v>0.33611214953271029</v>
      </c>
      <c r="AE46" s="76">
        <f t="shared" si="39"/>
        <v>58.164000000000001</v>
      </c>
      <c r="AF46" s="75">
        <f t="shared" si="40"/>
        <v>0.54358878504672903</v>
      </c>
      <c r="AG46" s="88">
        <f t="shared" si="41"/>
        <v>775.5200000000001</v>
      </c>
    </row>
    <row r="47" spans="1:33">
      <c r="A47" s="26" t="s">
        <v>49</v>
      </c>
      <c r="B47" s="5">
        <v>4772</v>
      </c>
      <c r="C47" s="5">
        <v>154</v>
      </c>
      <c r="D47" s="5">
        <v>213</v>
      </c>
      <c r="E47" s="5">
        <v>8</v>
      </c>
      <c r="F47" s="39">
        <f t="shared" si="30"/>
        <v>0.96244131455399062</v>
      </c>
      <c r="G47" s="5">
        <v>320</v>
      </c>
      <c r="H47" s="5">
        <v>9</v>
      </c>
      <c r="I47" s="39">
        <f t="shared" si="31"/>
        <v>0.97187500000000004</v>
      </c>
      <c r="J47" s="5">
        <v>637</v>
      </c>
      <c r="K47" s="5">
        <v>27</v>
      </c>
      <c r="L47" s="39">
        <f t="shared" si="32"/>
        <v>0.95761381475667195</v>
      </c>
      <c r="M47" s="22">
        <v>7.8</v>
      </c>
      <c r="N47" s="22">
        <v>7.6</v>
      </c>
      <c r="O47" s="5">
        <v>1529</v>
      </c>
      <c r="P47" s="5">
        <v>1217</v>
      </c>
      <c r="Q47" s="5">
        <v>74</v>
      </c>
      <c r="R47" s="22">
        <v>16.2</v>
      </c>
      <c r="S47" s="41">
        <f t="shared" si="33"/>
        <v>0.7810810810810811</v>
      </c>
      <c r="T47" s="5">
        <v>7</v>
      </c>
      <c r="U47" s="22">
        <v>1.5</v>
      </c>
      <c r="V47" s="41">
        <f t="shared" si="34"/>
        <v>0.7857142857142857</v>
      </c>
      <c r="W47" s="5">
        <v>1145</v>
      </c>
      <c r="X47" s="5">
        <v>6886</v>
      </c>
      <c r="Y47" s="6">
        <f t="shared" si="35"/>
        <v>1.4430008382229673</v>
      </c>
      <c r="Z47" s="48">
        <v>64</v>
      </c>
      <c r="AA47" s="48">
        <v>1.01</v>
      </c>
      <c r="AB47" s="73">
        <f t="shared" si="36"/>
        <v>0.54035087719298247</v>
      </c>
      <c r="AC47" s="74">
        <f t="shared" si="37"/>
        <v>32.802</v>
      </c>
      <c r="AD47" s="75">
        <f t="shared" si="38"/>
        <v>0.3065607476635514</v>
      </c>
      <c r="AE47" s="76">
        <f t="shared" si="39"/>
        <v>49.28</v>
      </c>
      <c r="AF47" s="75">
        <f t="shared" si="40"/>
        <v>0.46056074766355143</v>
      </c>
      <c r="AG47" s="88">
        <f t="shared" si="41"/>
        <v>657.06666666666672</v>
      </c>
    </row>
    <row r="48" spans="1:33">
      <c r="A48" s="26" t="s">
        <v>50</v>
      </c>
      <c r="B48" s="5">
        <v>4694</v>
      </c>
      <c r="C48" s="5">
        <v>156</v>
      </c>
      <c r="D48" s="5">
        <v>199</v>
      </c>
      <c r="E48" s="5">
        <v>5</v>
      </c>
      <c r="F48" s="39">
        <f t="shared" si="30"/>
        <v>0.97487437185929648</v>
      </c>
      <c r="G48" s="5">
        <v>315</v>
      </c>
      <c r="H48" s="5">
        <v>4</v>
      </c>
      <c r="I48" s="39">
        <f t="shared" si="31"/>
        <v>0.98730158730158735</v>
      </c>
      <c r="J48" s="5">
        <v>621</v>
      </c>
      <c r="K48" s="5">
        <v>19</v>
      </c>
      <c r="L48" s="39">
        <f t="shared" si="32"/>
        <v>0.96940418679549112</v>
      </c>
      <c r="M48" s="22">
        <v>7.8</v>
      </c>
      <c r="N48" s="22">
        <v>7.8</v>
      </c>
      <c r="O48" s="5">
        <v>1679</v>
      </c>
      <c r="P48" s="5">
        <v>910</v>
      </c>
      <c r="Q48" s="5">
        <v>70</v>
      </c>
      <c r="R48" s="22">
        <v>11.8</v>
      </c>
      <c r="S48" s="41">
        <f t="shared" si="33"/>
        <v>0.83142857142857152</v>
      </c>
      <c r="T48" s="5">
        <v>7</v>
      </c>
      <c r="U48" s="22">
        <v>0.4</v>
      </c>
      <c r="V48" s="41">
        <f t="shared" si="34"/>
        <v>0.94285714285714284</v>
      </c>
      <c r="W48" s="5">
        <v>1130</v>
      </c>
      <c r="X48" s="5">
        <v>6611</v>
      </c>
      <c r="Y48" s="6">
        <f t="shared" si="35"/>
        <v>1.4083936940775459</v>
      </c>
      <c r="Z48" s="48">
        <v>64</v>
      </c>
      <c r="AA48" s="48">
        <v>0.96</v>
      </c>
      <c r="AB48" s="73">
        <f t="shared" si="36"/>
        <v>0.54736842105263162</v>
      </c>
      <c r="AC48" s="74">
        <f t="shared" si="37"/>
        <v>31.044</v>
      </c>
      <c r="AD48" s="75">
        <f t="shared" si="38"/>
        <v>0.29013084112149534</v>
      </c>
      <c r="AE48" s="76">
        <f t="shared" si="39"/>
        <v>49.14</v>
      </c>
      <c r="AF48" s="75">
        <f t="shared" si="40"/>
        <v>0.45925233644859814</v>
      </c>
      <c r="AG48" s="88">
        <f t="shared" si="41"/>
        <v>655.20000000000005</v>
      </c>
    </row>
    <row r="49" spans="1:33">
      <c r="A49" s="26" t="s">
        <v>51</v>
      </c>
      <c r="B49" s="5">
        <v>4226</v>
      </c>
      <c r="C49" s="5">
        <v>136</v>
      </c>
      <c r="D49" s="5">
        <v>228</v>
      </c>
      <c r="E49" s="5">
        <v>5</v>
      </c>
      <c r="F49" s="39">
        <f t="shared" si="30"/>
        <v>0.97807017543859653</v>
      </c>
      <c r="G49" s="5">
        <v>378</v>
      </c>
      <c r="H49" s="5">
        <v>6</v>
      </c>
      <c r="I49" s="39">
        <f t="shared" si="31"/>
        <v>0.98412698412698407</v>
      </c>
      <c r="J49" s="5">
        <v>664</v>
      </c>
      <c r="K49" s="5">
        <v>22</v>
      </c>
      <c r="L49" s="39">
        <f t="shared" si="32"/>
        <v>0.9668674698795181</v>
      </c>
      <c r="M49" s="32">
        <v>7.7</v>
      </c>
      <c r="N49" s="32">
        <v>7.9</v>
      </c>
      <c r="O49" s="5">
        <v>1489</v>
      </c>
      <c r="P49" s="5">
        <v>989</v>
      </c>
      <c r="Q49" s="5">
        <v>78</v>
      </c>
      <c r="R49" s="22">
        <v>5.3</v>
      </c>
      <c r="S49" s="41">
        <f t="shared" si="33"/>
        <v>0.93205128205128207</v>
      </c>
      <c r="T49" s="5">
        <v>8</v>
      </c>
      <c r="U49" s="22">
        <v>0.4</v>
      </c>
      <c r="V49" s="41">
        <f t="shared" si="34"/>
        <v>0.95</v>
      </c>
      <c r="W49" s="5">
        <v>977</v>
      </c>
      <c r="X49" s="5">
        <v>7172</v>
      </c>
      <c r="Y49" s="6">
        <f t="shared" si="35"/>
        <v>1.697113109323237</v>
      </c>
      <c r="Z49" s="48">
        <v>64</v>
      </c>
      <c r="AA49" s="48">
        <v>1.17</v>
      </c>
      <c r="AB49" s="73">
        <f t="shared" si="36"/>
        <v>0.47719298245614034</v>
      </c>
      <c r="AC49" s="74">
        <f t="shared" si="37"/>
        <v>31.007999999999999</v>
      </c>
      <c r="AD49" s="75">
        <f t="shared" si="38"/>
        <v>0.28979439252336447</v>
      </c>
      <c r="AE49" s="76">
        <f t="shared" si="39"/>
        <v>51.408000000000001</v>
      </c>
      <c r="AF49" s="75">
        <f t="shared" si="40"/>
        <v>0.48044859813084112</v>
      </c>
      <c r="AG49" s="88">
        <f t="shared" si="41"/>
        <v>685.44</v>
      </c>
    </row>
    <row r="50" spans="1:33">
      <c r="A50" s="26" t="s">
        <v>52</v>
      </c>
      <c r="B50" s="5">
        <v>4512</v>
      </c>
      <c r="C50" s="5">
        <v>146</v>
      </c>
      <c r="D50" s="5">
        <v>277</v>
      </c>
      <c r="E50" s="5">
        <v>8</v>
      </c>
      <c r="F50" s="39">
        <f t="shared" si="30"/>
        <v>0.97111913357400725</v>
      </c>
      <c r="G50" s="5">
        <v>400</v>
      </c>
      <c r="H50" s="5">
        <v>6</v>
      </c>
      <c r="I50" s="39">
        <f t="shared" si="31"/>
        <v>0.98499999999999999</v>
      </c>
      <c r="J50" s="5">
        <v>733</v>
      </c>
      <c r="K50" s="5">
        <v>23</v>
      </c>
      <c r="L50" s="39">
        <f t="shared" si="32"/>
        <v>0.96862210095497958</v>
      </c>
      <c r="M50" s="22">
        <v>7.5</v>
      </c>
      <c r="N50" s="22">
        <v>7.8</v>
      </c>
      <c r="O50" s="5">
        <v>1474</v>
      </c>
      <c r="P50" s="5">
        <v>1065</v>
      </c>
      <c r="Q50" s="5">
        <v>76</v>
      </c>
      <c r="R50" s="22">
        <v>4.3</v>
      </c>
      <c r="S50" s="41">
        <f t="shared" si="33"/>
        <v>0.94342105263157894</v>
      </c>
      <c r="T50" s="5">
        <v>8</v>
      </c>
      <c r="U50" s="22">
        <v>0.6</v>
      </c>
      <c r="V50" s="41">
        <f t="shared" si="34"/>
        <v>0.92500000000000004</v>
      </c>
      <c r="W50" s="5">
        <v>1044</v>
      </c>
      <c r="X50" s="5">
        <v>6515</v>
      </c>
      <c r="Y50" s="6">
        <f t="shared" si="35"/>
        <v>1.4439273049645389</v>
      </c>
      <c r="Z50" s="48">
        <v>80</v>
      </c>
      <c r="AA50" s="48">
        <v>1.57</v>
      </c>
      <c r="AB50" s="73">
        <f t="shared" si="36"/>
        <v>0.512280701754386</v>
      </c>
      <c r="AC50" s="74">
        <f t="shared" si="37"/>
        <v>40.442</v>
      </c>
      <c r="AD50" s="75">
        <f t="shared" si="38"/>
        <v>0.37796261682242993</v>
      </c>
      <c r="AE50" s="76">
        <f t="shared" si="39"/>
        <v>58.4</v>
      </c>
      <c r="AF50" s="75">
        <f t="shared" si="40"/>
        <v>0.54579439252336448</v>
      </c>
      <c r="AG50" s="88">
        <f t="shared" si="41"/>
        <v>778.66666666666674</v>
      </c>
    </row>
    <row r="51" spans="1:33">
      <c r="A51" s="26" t="s">
        <v>53</v>
      </c>
      <c r="B51" s="5">
        <v>3980</v>
      </c>
      <c r="C51" s="5">
        <v>133</v>
      </c>
      <c r="D51" s="5">
        <v>223</v>
      </c>
      <c r="E51" s="5">
        <v>18</v>
      </c>
      <c r="F51" s="39">
        <f t="shared" si="30"/>
        <v>0.91928251121076232</v>
      </c>
      <c r="G51" s="5">
        <v>385</v>
      </c>
      <c r="H51" s="5">
        <v>9</v>
      </c>
      <c r="I51" s="39">
        <f t="shared" si="31"/>
        <v>0.97662337662337662</v>
      </c>
      <c r="J51" s="5">
        <v>671</v>
      </c>
      <c r="K51" s="5">
        <v>35</v>
      </c>
      <c r="L51" s="39">
        <f t="shared" si="32"/>
        <v>0.94783904619970194</v>
      </c>
      <c r="M51" s="22">
        <v>7.6</v>
      </c>
      <c r="N51" s="22">
        <v>7.8</v>
      </c>
      <c r="O51" s="5">
        <v>1371</v>
      </c>
      <c r="P51" s="5">
        <v>1084</v>
      </c>
      <c r="Q51" s="5">
        <v>68</v>
      </c>
      <c r="R51" s="22">
        <v>6.2</v>
      </c>
      <c r="S51" s="41">
        <f t="shared" si="33"/>
        <v>0.9088235294117647</v>
      </c>
      <c r="T51" s="5">
        <v>7</v>
      </c>
      <c r="U51" s="22">
        <v>1.9</v>
      </c>
      <c r="V51" s="41">
        <f t="shared" si="34"/>
        <v>0.72857142857142854</v>
      </c>
      <c r="W51" s="5">
        <v>905</v>
      </c>
      <c r="X51" s="5">
        <v>6575</v>
      </c>
      <c r="Y51" s="6">
        <f t="shared" si="35"/>
        <v>1.6520100502512562</v>
      </c>
      <c r="Z51" s="48">
        <v>80</v>
      </c>
      <c r="AA51" s="48">
        <v>1.1299999999999999</v>
      </c>
      <c r="AB51" s="73">
        <f t="shared" si="36"/>
        <v>0.46666666666666667</v>
      </c>
      <c r="AC51" s="74">
        <f t="shared" si="37"/>
        <v>29.658999999999999</v>
      </c>
      <c r="AD51" s="75">
        <f t="shared" si="38"/>
        <v>0.27718691588785044</v>
      </c>
      <c r="AE51" s="76">
        <f t="shared" si="39"/>
        <v>51.204999999999998</v>
      </c>
      <c r="AF51" s="75">
        <f t="shared" si="40"/>
        <v>0.47855140186915884</v>
      </c>
      <c r="AG51" s="88">
        <f t="shared" si="41"/>
        <v>682.73333333333335</v>
      </c>
    </row>
    <row r="52" spans="1:33">
      <c r="A52" s="26" t="s">
        <v>54</v>
      </c>
      <c r="B52" s="5">
        <v>4781</v>
      </c>
      <c r="C52" s="5">
        <v>154</v>
      </c>
      <c r="D52" s="5">
        <v>203</v>
      </c>
      <c r="E52" s="5">
        <v>3</v>
      </c>
      <c r="F52" s="39">
        <f t="shared" si="30"/>
        <v>0.98522167487684731</v>
      </c>
      <c r="G52" s="5">
        <v>364</v>
      </c>
      <c r="H52" s="5">
        <v>4</v>
      </c>
      <c r="I52" s="39">
        <f t="shared" si="31"/>
        <v>0.98901098901098905</v>
      </c>
      <c r="J52" s="5">
        <v>732</v>
      </c>
      <c r="K52" s="5">
        <v>18</v>
      </c>
      <c r="L52" s="39">
        <f t="shared" si="32"/>
        <v>0.97540983606557374</v>
      </c>
      <c r="M52" s="22">
        <v>7.9</v>
      </c>
      <c r="N52" s="22">
        <v>7.9</v>
      </c>
      <c r="O52" s="5">
        <v>1374</v>
      </c>
      <c r="P52" s="5">
        <v>953</v>
      </c>
      <c r="Q52" s="5">
        <v>58</v>
      </c>
      <c r="R52" s="22">
        <v>7.7</v>
      </c>
      <c r="S52" s="41">
        <f t="shared" si="33"/>
        <v>0.86724137931034473</v>
      </c>
      <c r="T52" s="5">
        <v>7</v>
      </c>
      <c r="U52" s="22">
        <v>1.1000000000000001</v>
      </c>
      <c r="V52" s="41">
        <f t="shared" si="34"/>
        <v>0.84285714285714286</v>
      </c>
      <c r="W52" s="5">
        <v>1094</v>
      </c>
      <c r="X52" s="5">
        <v>6392</v>
      </c>
      <c r="Y52" s="6">
        <f t="shared" si="35"/>
        <v>1.3369587952311233</v>
      </c>
      <c r="Z52" s="48">
        <v>88</v>
      </c>
      <c r="AA52" s="48">
        <v>1.36</v>
      </c>
      <c r="AB52" s="73">
        <f t="shared" si="36"/>
        <v>0.54035087719298247</v>
      </c>
      <c r="AC52" s="74">
        <f t="shared" si="37"/>
        <v>31.262</v>
      </c>
      <c r="AD52" s="75">
        <f t="shared" si="38"/>
        <v>0.29216822429906542</v>
      </c>
      <c r="AE52" s="76">
        <f t="shared" si="39"/>
        <v>56.055999999999997</v>
      </c>
      <c r="AF52" s="75">
        <f t="shared" si="40"/>
        <v>0.5238878504672897</v>
      </c>
      <c r="AG52" s="88">
        <f t="shared" si="41"/>
        <v>747.41333333333341</v>
      </c>
    </row>
    <row r="53" spans="1:33">
      <c r="A53" s="26" t="s">
        <v>55</v>
      </c>
      <c r="B53" s="5">
        <v>4640</v>
      </c>
      <c r="C53" s="5">
        <v>155</v>
      </c>
      <c r="D53" s="5">
        <v>158</v>
      </c>
      <c r="E53" s="5">
        <v>8</v>
      </c>
      <c r="F53" s="39">
        <f t="shared" si="30"/>
        <v>0.94936708860759489</v>
      </c>
      <c r="G53" s="5">
        <v>375</v>
      </c>
      <c r="H53" s="5">
        <v>4</v>
      </c>
      <c r="I53" s="39">
        <f t="shared" si="31"/>
        <v>0.98933333333333329</v>
      </c>
      <c r="J53" s="5">
        <v>491</v>
      </c>
      <c r="K53" s="5">
        <v>24</v>
      </c>
      <c r="L53" s="39">
        <f t="shared" si="32"/>
        <v>0.95112016293279023</v>
      </c>
      <c r="M53" s="22">
        <v>7.6</v>
      </c>
      <c r="N53" s="22">
        <v>7.4</v>
      </c>
      <c r="O53" s="5">
        <v>1094</v>
      </c>
      <c r="P53" s="5">
        <v>967</v>
      </c>
      <c r="Q53" s="5">
        <v>47</v>
      </c>
      <c r="R53" s="22">
        <v>9.1999999999999993</v>
      </c>
      <c r="S53" s="41">
        <f t="shared" si="33"/>
        <v>0.80425531914893611</v>
      </c>
      <c r="T53" s="5">
        <v>6</v>
      </c>
      <c r="U53" s="22">
        <v>2.5</v>
      </c>
      <c r="V53" s="41">
        <f t="shared" si="34"/>
        <v>0.58333333333333337</v>
      </c>
      <c r="W53" s="5">
        <v>1081</v>
      </c>
      <c r="X53" s="5">
        <v>6062</v>
      </c>
      <c r="Y53" s="6">
        <f t="shared" si="35"/>
        <v>1.3064655172413793</v>
      </c>
      <c r="Z53" s="48">
        <v>72</v>
      </c>
      <c r="AA53" s="48">
        <v>1.43</v>
      </c>
      <c r="AB53" s="73">
        <f t="shared" si="36"/>
        <v>0.54385964912280704</v>
      </c>
      <c r="AC53" s="74">
        <f t="shared" si="37"/>
        <v>24.49</v>
      </c>
      <c r="AD53" s="75">
        <f t="shared" si="38"/>
        <v>0.22887850467289719</v>
      </c>
      <c r="AE53" s="76">
        <f t="shared" si="39"/>
        <v>58.125</v>
      </c>
      <c r="AF53" s="75">
        <f t="shared" si="40"/>
        <v>0.54322429906542058</v>
      </c>
      <c r="AG53" s="88">
        <f t="shared" si="41"/>
        <v>775</v>
      </c>
    </row>
    <row r="54" spans="1:33" ht="13.5" thickBot="1">
      <c r="A54" s="26" t="s">
        <v>56</v>
      </c>
      <c r="B54" s="5">
        <v>4824</v>
      </c>
      <c r="C54" s="5">
        <v>156</v>
      </c>
      <c r="D54" s="5">
        <v>173</v>
      </c>
      <c r="E54" s="5">
        <v>12</v>
      </c>
      <c r="F54" s="39">
        <f t="shared" si="30"/>
        <v>0.93063583815028905</v>
      </c>
      <c r="G54" s="5">
        <v>235</v>
      </c>
      <c r="H54" s="5">
        <v>11</v>
      </c>
      <c r="I54" s="39">
        <f t="shared" si="31"/>
        <v>0.95319148936170217</v>
      </c>
      <c r="J54" s="5">
        <v>393</v>
      </c>
      <c r="K54" s="5">
        <v>46</v>
      </c>
      <c r="L54" s="39">
        <f t="shared" si="32"/>
        <v>0.88295165394402031</v>
      </c>
      <c r="M54" s="22">
        <v>8.1999999999999993</v>
      </c>
      <c r="N54" s="22">
        <v>7.8</v>
      </c>
      <c r="O54" s="5">
        <v>1243</v>
      </c>
      <c r="P54" s="5">
        <v>1146</v>
      </c>
      <c r="Q54" s="5">
        <v>77</v>
      </c>
      <c r="R54" s="22">
        <v>10.7</v>
      </c>
      <c r="S54" s="41">
        <f t="shared" si="33"/>
        <v>0.86103896103896105</v>
      </c>
      <c r="T54" s="5">
        <v>7</v>
      </c>
      <c r="U54" s="22">
        <v>2.7</v>
      </c>
      <c r="V54" s="41">
        <f t="shared" si="34"/>
        <v>0.61428571428571421</v>
      </c>
      <c r="W54" s="5">
        <v>1165</v>
      </c>
      <c r="X54" s="5">
        <v>5841</v>
      </c>
      <c r="Y54" s="6">
        <f t="shared" si="35"/>
        <v>1.210820895522388</v>
      </c>
      <c r="Z54" s="49">
        <v>64</v>
      </c>
      <c r="AA54" s="48">
        <v>1.4</v>
      </c>
      <c r="AB54" s="73">
        <f t="shared" si="36"/>
        <v>0.54736842105263162</v>
      </c>
      <c r="AC54" s="74">
        <f t="shared" si="37"/>
        <v>26.988</v>
      </c>
      <c r="AD54" s="75">
        <f t="shared" si="38"/>
        <v>0.25222429906542054</v>
      </c>
      <c r="AE54" s="76">
        <f t="shared" si="39"/>
        <v>36.659999999999997</v>
      </c>
      <c r="AF54" s="75">
        <f t="shared" si="40"/>
        <v>0.34261682242990649</v>
      </c>
      <c r="AG54" s="88">
        <f t="shared" si="41"/>
        <v>488.80000000000007</v>
      </c>
    </row>
    <row r="55" spans="1:33" ht="13.5" thickTop="1">
      <c r="A55" s="44" t="s">
        <v>66</v>
      </c>
      <c r="B55" s="45">
        <f>SUM(B43:B54)</f>
        <v>60758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7"/>
      <c r="P55" s="47"/>
      <c r="Q55" s="45"/>
      <c r="R55" s="46"/>
      <c r="S55" s="45"/>
      <c r="T55" s="45"/>
      <c r="U55" s="46"/>
      <c r="V55" s="45"/>
      <c r="W55" s="45">
        <f>SUM(W43:W54)</f>
        <v>14531</v>
      </c>
      <c r="X55" s="45">
        <f>SUM(X43:X54)</f>
        <v>78041</v>
      </c>
      <c r="Y55" s="45">
        <f>SUM(Y43:Y54)</f>
        <v>15.911860354115081</v>
      </c>
      <c r="Z55" s="45">
        <f>SUM(Z43:Z54)</f>
        <v>800</v>
      </c>
      <c r="AA55" s="50">
        <f>AVERAGE(AA43:AA54)</f>
        <v>1.1824999999999999</v>
      </c>
      <c r="AB55" s="77"/>
      <c r="AC55" s="78"/>
      <c r="AD55" s="79"/>
      <c r="AE55" s="80"/>
      <c r="AF55" s="79"/>
      <c r="AG55" s="90"/>
    </row>
    <row r="56" spans="1:33" ht="13.5" thickBot="1">
      <c r="A56" s="7" t="s">
        <v>67</v>
      </c>
      <c r="B56" s="8">
        <f t="shared" ref="B56:K56" si="42">AVERAGE(B43:B54)</f>
        <v>5063.166666666667</v>
      </c>
      <c r="C56" s="8">
        <f t="shared" si="42"/>
        <v>166.91666666666666</v>
      </c>
      <c r="D56" s="8">
        <f t="shared" si="42"/>
        <v>206.16666666666666</v>
      </c>
      <c r="E56" s="8">
        <f t="shared" si="42"/>
        <v>8.8333333333333339</v>
      </c>
      <c r="F56" s="40">
        <f>AVERAGE(F43:F54)</f>
        <v>0.95591501485572772</v>
      </c>
      <c r="G56" s="8">
        <f>AVERAGE(G43:G54)</f>
        <v>325</v>
      </c>
      <c r="H56" s="8">
        <f>AVERAGE(H43:H54)</f>
        <v>6.25</v>
      </c>
      <c r="I56" s="40">
        <f>AVERAGE(I43:I54)</f>
        <v>0.97957511098714878</v>
      </c>
      <c r="J56" s="8">
        <f t="shared" si="42"/>
        <v>594.16666666666663</v>
      </c>
      <c r="K56" s="8">
        <f t="shared" si="42"/>
        <v>25.25</v>
      </c>
      <c r="L56" s="40">
        <f>AVERAGE(L43:L54)</f>
        <v>0.95382194509501728</v>
      </c>
      <c r="M56" s="20">
        <f t="shared" ref="M56:Y56" si="43">AVERAGE(M43:M54)</f>
        <v>7.8583333333333334</v>
      </c>
      <c r="N56" s="20">
        <f t="shared" si="43"/>
        <v>7.7583333333333337</v>
      </c>
      <c r="O56" s="24">
        <f t="shared" si="43"/>
        <v>1414.6666666666667</v>
      </c>
      <c r="P56" s="24">
        <f t="shared" si="43"/>
        <v>1012.0833333333334</v>
      </c>
      <c r="Q56" s="8">
        <f t="shared" si="43"/>
        <v>64</v>
      </c>
      <c r="R56" s="20">
        <f t="shared" si="43"/>
        <v>8.7166666666666668</v>
      </c>
      <c r="S56" s="40">
        <f t="shared" si="43"/>
        <v>0.86438625666156643</v>
      </c>
      <c r="T56" s="8">
        <f t="shared" si="43"/>
        <v>6.666666666666667</v>
      </c>
      <c r="U56" s="20">
        <f t="shared" si="43"/>
        <v>1.4500000000000002</v>
      </c>
      <c r="V56" s="40">
        <f t="shared" si="43"/>
        <v>0.77306547619047628</v>
      </c>
      <c r="W56" s="8">
        <f t="shared" si="43"/>
        <v>1210.9166666666667</v>
      </c>
      <c r="X56" s="8">
        <f t="shared" si="43"/>
        <v>6503.416666666667</v>
      </c>
      <c r="Y56" s="19">
        <f t="shared" si="43"/>
        <v>1.3259883628429234</v>
      </c>
      <c r="Z56" s="48"/>
      <c r="AB56" s="73">
        <f t="shared" ref="AB56" si="44">C56/$C$2</f>
        <v>0.58567251461988301</v>
      </c>
      <c r="AC56" s="74">
        <f t="shared" ref="AC56" si="45">(D56*C56)/1000</f>
        <v>34.412652777777772</v>
      </c>
      <c r="AD56" s="75">
        <f t="shared" si="38"/>
        <v>0.32161357736240909</v>
      </c>
      <c r="AE56" s="76">
        <f t="shared" ref="AE56" si="46">(G56*C56)/1000</f>
        <v>54.247916666666661</v>
      </c>
      <c r="AF56" s="75">
        <f t="shared" si="40"/>
        <v>0.5069898753894081</v>
      </c>
      <c r="AG56" s="98">
        <f>AVERAGE(AG43:AG54)</f>
        <v>698.44777777777779</v>
      </c>
    </row>
    <row r="57" spans="1:33" ht="13.5" thickTop="1"/>
    <row r="58" spans="1:33" ht="13.5" thickBot="1"/>
    <row r="59" spans="1:33" ht="13.5" thickTop="1">
      <c r="A59" s="14" t="s">
        <v>7</v>
      </c>
      <c r="B59" s="15" t="s">
        <v>8</v>
      </c>
      <c r="C59" s="15" t="s">
        <v>8</v>
      </c>
      <c r="D59" s="21" t="s">
        <v>9</v>
      </c>
      <c r="E59" s="15" t="s">
        <v>10</v>
      </c>
      <c r="F59" s="15" t="s">
        <v>4</v>
      </c>
      <c r="G59" s="15" t="s">
        <v>11</v>
      </c>
      <c r="H59" s="15" t="s">
        <v>12</v>
      </c>
      <c r="I59" s="15" t="s">
        <v>5</v>
      </c>
      <c r="J59" s="15" t="s">
        <v>13</v>
      </c>
      <c r="K59" s="15" t="s">
        <v>14</v>
      </c>
      <c r="L59" s="15" t="s">
        <v>15</v>
      </c>
      <c r="M59" s="21" t="s">
        <v>16</v>
      </c>
      <c r="N59" s="15" t="s">
        <v>17</v>
      </c>
      <c r="O59" s="21" t="s">
        <v>18</v>
      </c>
      <c r="P59" s="15" t="s">
        <v>19</v>
      </c>
      <c r="Q59" s="15" t="s">
        <v>20</v>
      </c>
      <c r="R59" s="15" t="s">
        <v>21</v>
      </c>
      <c r="S59" s="16" t="s">
        <v>22</v>
      </c>
      <c r="T59" s="15" t="s">
        <v>23</v>
      </c>
      <c r="U59" s="15" t="s">
        <v>24</v>
      </c>
      <c r="V59" s="16" t="s">
        <v>25</v>
      </c>
      <c r="W59" s="16" t="s">
        <v>26</v>
      </c>
      <c r="X59" s="16" t="s">
        <v>27</v>
      </c>
      <c r="Y59" s="16" t="s">
        <v>28</v>
      </c>
      <c r="Z59" s="52" t="s">
        <v>62</v>
      </c>
      <c r="AA59" s="52" t="s">
        <v>63</v>
      </c>
      <c r="AB59" s="65" t="s">
        <v>36</v>
      </c>
      <c r="AC59" s="66" t="s">
        <v>37</v>
      </c>
      <c r="AD59" s="67" t="s">
        <v>38</v>
      </c>
      <c r="AE59" s="68" t="s">
        <v>36</v>
      </c>
      <c r="AF59" s="67" t="s">
        <v>36</v>
      </c>
      <c r="AG59" s="65" t="s">
        <v>39</v>
      </c>
    </row>
    <row r="60" spans="1:33" ht="13.5" thickBot="1">
      <c r="A60" s="11" t="s">
        <v>68</v>
      </c>
      <c r="B60" s="12" t="s">
        <v>30</v>
      </c>
      <c r="C60" s="13" t="s">
        <v>31</v>
      </c>
      <c r="D60" s="12" t="s">
        <v>32</v>
      </c>
      <c r="E60" s="12" t="s">
        <v>32</v>
      </c>
      <c r="F60" s="17" t="s">
        <v>33</v>
      </c>
      <c r="G60" s="12" t="s">
        <v>32</v>
      </c>
      <c r="H60" s="12" t="s">
        <v>32</v>
      </c>
      <c r="I60" s="17" t="s">
        <v>33</v>
      </c>
      <c r="J60" s="12" t="s">
        <v>32</v>
      </c>
      <c r="K60" s="12" t="s">
        <v>32</v>
      </c>
      <c r="L60" s="17" t="s">
        <v>33</v>
      </c>
      <c r="M60" s="12"/>
      <c r="N60" s="12"/>
      <c r="O60" s="12"/>
      <c r="P60" s="12"/>
      <c r="Q60" s="11"/>
      <c r="R60" s="11"/>
      <c r="S60" s="17" t="s">
        <v>33</v>
      </c>
      <c r="T60" s="11"/>
      <c r="U60" s="11"/>
      <c r="V60" s="17" t="s">
        <v>33</v>
      </c>
      <c r="W60" s="13" t="s">
        <v>34</v>
      </c>
      <c r="X60" s="13" t="s">
        <v>34</v>
      </c>
      <c r="Y60" s="13" t="s">
        <v>35</v>
      </c>
      <c r="Z60" s="13" t="s">
        <v>65</v>
      </c>
      <c r="AA60" s="13" t="s">
        <v>33</v>
      </c>
      <c r="AB60" s="69" t="s">
        <v>8</v>
      </c>
      <c r="AC60" s="70" t="s">
        <v>41</v>
      </c>
      <c r="AD60" s="71" t="s">
        <v>42</v>
      </c>
      <c r="AE60" s="72" t="s">
        <v>43</v>
      </c>
      <c r="AF60" s="71" t="s">
        <v>44</v>
      </c>
      <c r="AG60" s="86" t="s">
        <v>45</v>
      </c>
    </row>
    <row r="61" spans="1:33" ht="13.5" thickTop="1">
      <c r="A61" s="26" t="s">
        <v>40</v>
      </c>
      <c r="B61" s="5">
        <v>4741</v>
      </c>
      <c r="C61" s="5">
        <v>153</v>
      </c>
      <c r="D61" s="5">
        <v>169</v>
      </c>
      <c r="E61" s="5">
        <v>4</v>
      </c>
      <c r="F61" s="39">
        <v>0.98</v>
      </c>
      <c r="G61" s="5">
        <v>242</v>
      </c>
      <c r="H61" s="5">
        <v>4</v>
      </c>
      <c r="I61" s="39">
        <v>0.99</v>
      </c>
      <c r="J61" s="5">
        <v>486</v>
      </c>
      <c r="K61" s="5">
        <v>24</v>
      </c>
      <c r="L61" s="39">
        <v>0.95</v>
      </c>
      <c r="M61" s="22">
        <v>8.7200000000000006</v>
      </c>
      <c r="N61" s="22">
        <v>7.68</v>
      </c>
      <c r="O61" s="5">
        <v>1179</v>
      </c>
      <c r="P61" s="5">
        <v>917</v>
      </c>
      <c r="Q61" s="5">
        <v>71.2</v>
      </c>
      <c r="R61" s="22">
        <v>2.94</v>
      </c>
      <c r="S61" s="41">
        <v>0.96</v>
      </c>
      <c r="T61" s="5">
        <v>6.8</v>
      </c>
      <c r="U61" s="22">
        <v>0.42</v>
      </c>
      <c r="V61" s="41">
        <v>0.93</v>
      </c>
      <c r="W61" s="25">
        <v>1100</v>
      </c>
      <c r="X61" s="25">
        <v>6434</v>
      </c>
      <c r="Y61" s="6">
        <f t="shared" ref="Y61:Y72" si="47">X61/B61</f>
        <v>1.3570976587217887</v>
      </c>
      <c r="Z61" s="51">
        <v>32</v>
      </c>
      <c r="AA61" s="51">
        <v>1.5</v>
      </c>
      <c r="AB61" s="73">
        <f>C61/$C$2</f>
        <v>0.5368421052631579</v>
      </c>
      <c r="AC61" s="74">
        <f>(D61*C61)/1000</f>
        <v>25.856999999999999</v>
      </c>
      <c r="AD61" s="75">
        <f>(AC61)/$E$3</f>
        <v>0.24165420560747664</v>
      </c>
      <c r="AE61" s="76">
        <f>(G61*C61)/1000</f>
        <v>37.026000000000003</v>
      </c>
      <c r="AF61" s="75">
        <f>(AE61)/$G$3</f>
        <v>0.3460373831775701</v>
      </c>
      <c r="AG61" s="88">
        <f>(0.8*C61*G61)/60</f>
        <v>493.68000000000006</v>
      </c>
    </row>
    <row r="62" spans="1:33">
      <c r="A62" s="26" t="s">
        <v>46</v>
      </c>
      <c r="B62" s="5">
        <v>3692</v>
      </c>
      <c r="C62" s="5">
        <v>132</v>
      </c>
      <c r="D62" s="5">
        <v>334</v>
      </c>
      <c r="E62" s="5">
        <v>3</v>
      </c>
      <c r="F62" s="39">
        <v>0.99</v>
      </c>
      <c r="G62" s="5">
        <v>458</v>
      </c>
      <c r="H62" s="5">
        <v>4</v>
      </c>
      <c r="I62" s="39">
        <v>0.99</v>
      </c>
      <c r="J62" s="5">
        <v>860</v>
      </c>
      <c r="K62" s="5">
        <v>21</v>
      </c>
      <c r="L62" s="39">
        <v>0.97</v>
      </c>
      <c r="M62" s="22">
        <v>7.7149999999999999</v>
      </c>
      <c r="N62" s="22">
        <v>7.5774999999999997</v>
      </c>
      <c r="O62" s="5">
        <v>1422.75</v>
      </c>
      <c r="P62" s="5">
        <v>954</v>
      </c>
      <c r="Q62" s="5">
        <v>56.3</v>
      </c>
      <c r="R62" s="22">
        <v>1.3</v>
      </c>
      <c r="S62" s="41">
        <v>0.99</v>
      </c>
      <c r="T62" s="5">
        <v>8.3000000000000007</v>
      </c>
      <c r="U62" s="22">
        <v>2.48</v>
      </c>
      <c r="V62" s="41">
        <v>0.71</v>
      </c>
      <c r="W62" s="5">
        <v>846</v>
      </c>
      <c r="X62" s="5">
        <v>6509</v>
      </c>
      <c r="Y62" s="6">
        <f t="shared" si="47"/>
        <v>1.7630010834236187</v>
      </c>
      <c r="Z62" s="48">
        <v>32</v>
      </c>
      <c r="AA62" s="48">
        <v>1.2</v>
      </c>
      <c r="AB62" s="73">
        <f t="shared" ref="AB62:AB72" si="48">C62/$C$2</f>
        <v>0.4631578947368421</v>
      </c>
      <c r="AC62" s="74">
        <f t="shared" ref="AC62:AC72" si="49">(D62*C62)/1000</f>
        <v>44.088000000000001</v>
      </c>
      <c r="AD62" s="75">
        <f t="shared" ref="AD62:AD74" si="50">(AC62)/$E$3</f>
        <v>0.4120373831775701</v>
      </c>
      <c r="AE62" s="76">
        <f t="shared" ref="AE62:AE72" si="51">(G62*C62)/1000</f>
        <v>60.456000000000003</v>
      </c>
      <c r="AF62" s="75">
        <f t="shared" ref="AF62:AF74" si="52">(AE62)/$G$3</f>
        <v>0.56500934579439255</v>
      </c>
      <c r="AG62" s="88">
        <f t="shared" ref="AG62:AG72" si="53">(0.8*C62*G62)/60</f>
        <v>806.08</v>
      </c>
    </row>
    <row r="63" spans="1:33">
      <c r="A63" s="26" t="s">
        <v>47</v>
      </c>
      <c r="B63" s="5">
        <v>3207</v>
      </c>
      <c r="C63" s="5">
        <v>103</v>
      </c>
      <c r="D63" s="5">
        <v>249</v>
      </c>
      <c r="E63" s="5">
        <v>7</v>
      </c>
      <c r="F63" s="39">
        <v>0.97</v>
      </c>
      <c r="G63" s="5">
        <v>458</v>
      </c>
      <c r="H63" s="5">
        <v>5</v>
      </c>
      <c r="I63" s="39">
        <v>0.99</v>
      </c>
      <c r="J63" s="5">
        <v>854</v>
      </c>
      <c r="K63" s="5">
        <v>31</v>
      </c>
      <c r="L63" s="39">
        <v>0.96</v>
      </c>
      <c r="M63" s="22">
        <v>7.5474999999999994</v>
      </c>
      <c r="N63" s="22">
        <v>7.63</v>
      </c>
      <c r="O63" s="5">
        <v>1502.5</v>
      </c>
      <c r="P63" s="5">
        <v>1113.75</v>
      </c>
      <c r="Q63" s="5">
        <v>62.7</v>
      </c>
      <c r="R63" s="22">
        <v>3.7</v>
      </c>
      <c r="S63" s="41">
        <v>0.95</v>
      </c>
      <c r="T63" s="5">
        <v>8.4</v>
      </c>
      <c r="U63" s="22">
        <v>2.27</v>
      </c>
      <c r="V63" s="41">
        <v>0.73</v>
      </c>
      <c r="W63" s="5">
        <v>773</v>
      </c>
      <c r="X63" s="5">
        <v>7299</v>
      </c>
      <c r="Y63" s="6">
        <f t="shared" si="47"/>
        <v>2.275958840037418</v>
      </c>
      <c r="Z63" s="48">
        <v>32</v>
      </c>
      <c r="AA63" s="48">
        <v>0.9</v>
      </c>
      <c r="AB63" s="73">
        <f t="shared" si="48"/>
        <v>0.36140350877192984</v>
      </c>
      <c r="AC63" s="74">
        <f t="shared" si="49"/>
        <v>25.646999999999998</v>
      </c>
      <c r="AD63" s="75">
        <f t="shared" si="50"/>
        <v>0.23969158878504671</v>
      </c>
      <c r="AE63" s="76">
        <f t="shared" si="51"/>
        <v>47.173999999999999</v>
      </c>
      <c r="AF63" s="75">
        <f t="shared" si="52"/>
        <v>0.44087850467289719</v>
      </c>
      <c r="AG63" s="88">
        <f t="shared" si="53"/>
        <v>628.98666666666679</v>
      </c>
    </row>
    <row r="64" spans="1:33">
      <c r="A64" s="26" t="s">
        <v>48</v>
      </c>
      <c r="B64" s="5">
        <v>3281</v>
      </c>
      <c r="C64" s="5">
        <v>109</v>
      </c>
      <c r="D64" s="5">
        <v>221</v>
      </c>
      <c r="E64" s="5">
        <v>8</v>
      </c>
      <c r="F64" s="39">
        <v>0.96</v>
      </c>
      <c r="G64" s="5">
        <v>396</v>
      </c>
      <c r="H64" s="5">
        <v>6</v>
      </c>
      <c r="I64" s="39">
        <v>0.96</v>
      </c>
      <c r="J64" s="5">
        <v>759</v>
      </c>
      <c r="K64" s="5">
        <v>34</v>
      </c>
      <c r="L64" s="39">
        <v>0.98</v>
      </c>
      <c r="M64" s="22">
        <v>7.8659999999999997</v>
      </c>
      <c r="N64" s="22">
        <v>7.8239999999999998</v>
      </c>
      <c r="O64" s="5">
        <v>1442.2</v>
      </c>
      <c r="P64" s="5">
        <v>1075.5999999999999</v>
      </c>
      <c r="Q64" s="5">
        <v>82.1</v>
      </c>
      <c r="R64" s="22">
        <v>5.9</v>
      </c>
      <c r="S64" s="41">
        <v>0.92</v>
      </c>
      <c r="T64" s="5">
        <v>9</v>
      </c>
      <c r="U64" s="22">
        <v>2.2799999999999998</v>
      </c>
      <c r="V64" s="41">
        <v>0.73</v>
      </c>
      <c r="W64" s="5">
        <v>840</v>
      </c>
      <c r="X64" s="5">
        <v>7675</v>
      </c>
      <c r="Y64" s="6">
        <f t="shared" si="47"/>
        <v>2.3392258457787261</v>
      </c>
      <c r="Z64" s="48">
        <v>40</v>
      </c>
      <c r="AA64" s="48">
        <v>0.78</v>
      </c>
      <c r="AB64" s="73">
        <f t="shared" si="48"/>
        <v>0.38245614035087722</v>
      </c>
      <c r="AC64" s="74">
        <f t="shared" si="49"/>
        <v>24.088999999999999</v>
      </c>
      <c r="AD64" s="75">
        <f t="shared" si="50"/>
        <v>0.22513084112149531</v>
      </c>
      <c r="AE64" s="76">
        <f t="shared" si="51"/>
        <v>43.164000000000001</v>
      </c>
      <c r="AF64" s="75">
        <f t="shared" si="52"/>
        <v>0.40340186915887855</v>
      </c>
      <c r="AG64" s="88">
        <f t="shared" si="53"/>
        <v>575.5200000000001</v>
      </c>
    </row>
    <row r="65" spans="1:33">
      <c r="A65" s="26" t="s">
        <v>49</v>
      </c>
      <c r="B65" s="5">
        <v>3315</v>
      </c>
      <c r="C65" s="5">
        <v>107</v>
      </c>
      <c r="D65" s="5">
        <v>293</v>
      </c>
      <c r="E65" s="5">
        <v>5</v>
      </c>
      <c r="F65" s="39">
        <v>0.98</v>
      </c>
      <c r="G65" s="5">
        <v>450</v>
      </c>
      <c r="H65" s="5">
        <v>5</v>
      </c>
      <c r="I65" s="39">
        <v>0.99</v>
      </c>
      <c r="J65" s="5">
        <v>991</v>
      </c>
      <c r="K65" s="5">
        <v>21</v>
      </c>
      <c r="L65" s="39">
        <v>0.98</v>
      </c>
      <c r="M65" s="22">
        <v>7.7949999999999999</v>
      </c>
      <c r="N65" s="22">
        <v>7.8950000000000005</v>
      </c>
      <c r="O65" s="5">
        <v>1508.75</v>
      </c>
      <c r="P65" s="5">
        <v>1049.25</v>
      </c>
      <c r="Q65" s="5">
        <v>73.900000000000006</v>
      </c>
      <c r="R65" s="22">
        <v>2</v>
      </c>
      <c r="S65" s="41">
        <v>0.98</v>
      </c>
      <c r="T65" s="5">
        <v>10.4</v>
      </c>
      <c r="U65" s="22">
        <v>2.4300000000000002</v>
      </c>
      <c r="V65" s="41">
        <v>0.72</v>
      </c>
      <c r="W65" s="5">
        <v>776</v>
      </c>
      <c r="X65" s="5">
        <v>7576</v>
      </c>
      <c r="Y65" s="6">
        <f t="shared" si="47"/>
        <v>2.2853695324283558</v>
      </c>
      <c r="Z65" s="48">
        <v>40</v>
      </c>
      <c r="AA65" s="48">
        <v>1.5</v>
      </c>
      <c r="AB65" s="73">
        <f t="shared" si="48"/>
        <v>0.37543859649122807</v>
      </c>
      <c r="AC65" s="74">
        <f t="shared" si="49"/>
        <v>31.350999999999999</v>
      </c>
      <c r="AD65" s="75">
        <f t="shared" si="50"/>
        <v>0.29299999999999998</v>
      </c>
      <c r="AE65" s="76">
        <f t="shared" si="51"/>
        <v>48.15</v>
      </c>
      <c r="AF65" s="75">
        <f t="shared" si="52"/>
        <v>0.45</v>
      </c>
      <c r="AG65" s="88">
        <f t="shared" si="53"/>
        <v>642.00000000000011</v>
      </c>
    </row>
    <row r="66" spans="1:33">
      <c r="A66" s="26" t="s">
        <v>50</v>
      </c>
      <c r="B66" s="5">
        <v>3239</v>
      </c>
      <c r="C66" s="5">
        <v>104</v>
      </c>
      <c r="D66" s="5">
        <v>252</v>
      </c>
      <c r="E66" s="5">
        <v>4</v>
      </c>
      <c r="F66" s="39">
        <v>0.98</v>
      </c>
      <c r="G66" s="5">
        <v>460</v>
      </c>
      <c r="H66" s="5">
        <v>6</v>
      </c>
      <c r="I66" s="39">
        <v>0.99</v>
      </c>
      <c r="J66" s="5">
        <v>876</v>
      </c>
      <c r="K66" s="5">
        <v>24</v>
      </c>
      <c r="L66" s="39">
        <v>0.97</v>
      </c>
      <c r="M66" s="22">
        <v>7.7824999999999998</v>
      </c>
      <c r="N66" s="22">
        <v>7.6974999999999998</v>
      </c>
      <c r="O66" s="5">
        <v>1417</v>
      </c>
      <c r="P66" s="5">
        <v>1059</v>
      </c>
      <c r="Q66" s="5">
        <v>62.5</v>
      </c>
      <c r="R66" s="22">
        <v>2.7</v>
      </c>
      <c r="S66" s="41">
        <v>0.96</v>
      </c>
      <c r="T66" s="5">
        <v>7.9</v>
      </c>
      <c r="U66" s="22">
        <v>1.74</v>
      </c>
      <c r="V66" s="41">
        <v>0.78</v>
      </c>
      <c r="W66" s="5">
        <v>753</v>
      </c>
      <c r="X66" s="5">
        <v>7131</v>
      </c>
      <c r="Y66" s="6">
        <f t="shared" si="47"/>
        <v>2.2016054337758568</v>
      </c>
      <c r="Z66" s="48">
        <v>32</v>
      </c>
      <c r="AA66" s="48">
        <v>2.4</v>
      </c>
      <c r="AB66" s="73">
        <f t="shared" si="48"/>
        <v>0.36491228070175441</v>
      </c>
      <c r="AC66" s="74">
        <f t="shared" si="49"/>
        <v>26.207999999999998</v>
      </c>
      <c r="AD66" s="75">
        <f t="shared" si="50"/>
        <v>0.24493457943925231</v>
      </c>
      <c r="AE66" s="76">
        <f t="shared" si="51"/>
        <v>47.84</v>
      </c>
      <c r="AF66" s="75">
        <f t="shared" si="52"/>
        <v>0.44710280373831779</v>
      </c>
      <c r="AG66" s="88">
        <f t="shared" si="53"/>
        <v>637.86666666666667</v>
      </c>
    </row>
    <row r="67" spans="1:33">
      <c r="A67" s="26" t="s">
        <v>51</v>
      </c>
      <c r="B67" s="5">
        <v>3516</v>
      </c>
      <c r="C67" s="5">
        <v>113</v>
      </c>
      <c r="D67" s="5">
        <v>243</v>
      </c>
      <c r="E67" s="5">
        <v>7</v>
      </c>
      <c r="F67" s="39">
        <v>0.97</v>
      </c>
      <c r="G67" s="5">
        <v>326</v>
      </c>
      <c r="H67" s="5">
        <v>6</v>
      </c>
      <c r="I67" s="39">
        <v>0.98</v>
      </c>
      <c r="J67" s="5">
        <v>733</v>
      </c>
      <c r="K67" s="5">
        <v>24</v>
      </c>
      <c r="L67" s="39">
        <v>0.97</v>
      </c>
      <c r="M67" s="32">
        <v>7.5359999999999996</v>
      </c>
      <c r="N67" s="32">
        <v>7.7239999999999993</v>
      </c>
      <c r="O67" s="5">
        <v>1382.2</v>
      </c>
      <c r="P67" s="5">
        <v>1085.5999999999999</v>
      </c>
      <c r="Q67" s="5">
        <v>62.7</v>
      </c>
      <c r="R67" s="22">
        <v>8.3000000000000007</v>
      </c>
      <c r="S67" s="41">
        <v>0.83</v>
      </c>
      <c r="T67" s="5">
        <v>8.8000000000000007</v>
      </c>
      <c r="U67" s="22">
        <v>1.97</v>
      </c>
      <c r="V67" s="41">
        <v>0.76</v>
      </c>
      <c r="W67" s="5">
        <v>821</v>
      </c>
      <c r="X67" s="5">
        <v>7185</v>
      </c>
      <c r="Y67" s="6">
        <f t="shared" si="47"/>
        <v>2.0435153583617747</v>
      </c>
      <c r="Z67" s="48">
        <v>32</v>
      </c>
      <c r="AA67" s="48">
        <v>3.2</v>
      </c>
      <c r="AB67" s="73">
        <f t="shared" si="48"/>
        <v>0.39649122807017545</v>
      </c>
      <c r="AC67" s="74">
        <f t="shared" si="49"/>
        <v>27.459</v>
      </c>
      <c r="AD67" s="75">
        <f t="shared" si="50"/>
        <v>0.25662616822429907</v>
      </c>
      <c r="AE67" s="76">
        <f t="shared" si="51"/>
        <v>36.838000000000001</v>
      </c>
      <c r="AF67" s="75">
        <f t="shared" si="52"/>
        <v>0.34428037383177573</v>
      </c>
      <c r="AG67" s="88">
        <f t="shared" si="53"/>
        <v>491.17333333333335</v>
      </c>
    </row>
    <row r="68" spans="1:33">
      <c r="A68" s="26" t="s">
        <v>52</v>
      </c>
      <c r="B68" s="5">
        <v>4425</v>
      </c>
      <c r="C68" s="5">
        <v>143</v>
      </c>
      <c r="D68" s="5">
        <v>191</v>
      </c>
      <c r="E68" s="5">
        <v>7</v>
      </c>
      <c r="F68" s="39">
        <v>0.96</v>
      </c>
      <c r="G68" s="5">
        <v>310</v>
      </c>
      <c r="H68" s="5">
        <v>7</v>
      </c>
      <c r="I68" s="39">
        <v>0.98</v>
      </c>
      <c r="J68" s="5">
        <v>708</v>
      </c>
      <c r="K68" s="5">
        <v>32</v>
      </c>
      <c r="L68" s="39">
        <v>0.95</v>
      </c>
      <c r="M68" s="22">
        <v>7.5424999999999995</v>
      </c>
      <c r="N68" s="22">
        <v>7.5924999999999994</v>
      </c>
      <c r="O68" s="5">
        <v>1326.5</v>
      </c>
      <c r="P68" s="5">
        <v>1007</v>
      </c>
      <c r="Q68" s="5">
        <v>43</v>
      </c>
      <c r="R68" s="22">
        <v>8.5</v>
      </c>
      <c r="S68" s="41">
        <v>0.93</v>
      </c>
      <c r="T68" s="5">
        <v>6.4</v>
      </c>
      <c r="U68" s="22">
        <v>1.69</v>
      </c>
      <c r="V68" s="41">
        <v>0.74</v>
      </c>
      <c r="W68" s="5">
        <v>1025</v>
      </c>
      <c r="X68" s="5">
        <v>7426</v>
      </c>
      <c r="Y68" s="6">
        <f t="shared" si="47"/>
        <v>1.6781920903954801</v>
      </c>
      <c r="Z68" s="48">
        <v>32</v>
      </c>
      <c r="AA68" s="48">
        <v>2.2000000000000002</v>
      </c>
      <c r="AB68" s="73">
        <f t="shared" si="48"/>
        <v>0.50175438596491229</v>
      </c>
      <c r="AC68" s="74">
        <f t="shared" si="49"/>
        <v>27.312999999999999</v>
      </c>
      <c r="AD68" s="75">
        <f t="shared" si="50"/>
        <v>0.25526168224299062</v>
      </c>
      <c r="AE68" s="76">
        <f t="shared" si="51"/>
        <v>44.33</v>
      </c>
      <c r="AF68" s="75">
        <f t="shared" si="52"/>
        <v>0.41429906542056072</v>
      </c>
      <c r="AG68" s="88">
        <f t="shared" si="53"/>
        <v>591.06666666666672</v>
      </c>
    </row>
    <row r="69" spans="1:33">
      <c r="A69" s="26" t="s">
        <v>53</v>
      </c>
      <c r="B69" s="5">
        <v>4165</v>
      </c>
      <c r="C69" s="5">
        <v>139</v>
      </c>
      <c r="D69" s="5">
        <v>135</v>
      </c>
      <c r="E69" s="5">
        <v>5</v>
      </c>
      <c r="F69" s="39">
        <v>0.96</v>
      </c>
      <c r="G69" s="5">
        <v>238</v>
      </c>
      <c r="H69" s="5">
        <v>6</v>
      </c>
      <c r="I69" s="39">
        <v>0.97</v>
      </c>
      <c r="J69" s="5">
        <v>561</v>
      </c>
      <c r="K69" s="5">
        <v>30</v>
      </c>
      <c r="L69" s="39">
        <v>0.95</v>
      </c>
      <c r="M69" s="22">
        <v>7.5625</v>
      </c>
      <c r="N69" s="22">
        <v>7.7075000000000005</v>
      </c>
      <c r="O69" s="5">
        <v>1276.25</v>
      </c>
      <c r="P69" s="5">
        <v>1096.75</v>
      </c>
      <c r="Q69" s="5">
        <v>50</v>
      </c>
      <c r="R69" s="22">
        <v>7.6</v>
      </c>
      <c r="S69" s="41">
        <v>0.9</v>
      </c>
      <c r="T69" s="5">
        <v>6.5</v>
      </c>
      <c r="U69" s="22">
        <v>1.65</v>
      </c>
      <c r="V69" s="41">
        <v>0.76</v>
      </c>
      <c r="W69" s="5">
        <v>1003</v>
      </c>
      <c r="X69" s="5">
        <v>6232</v>
      </c>
      <c r="Y69" s="6">
        <f t="shared" si="47"/>
        <v>1.4962785114045618</v>
      </c>
      <c r="Z69" s="48">
        <v>32</v>
      </c>
      <c r="AA69" s="48">
        <v>2.7</v>
      </c>
      <c r="AB69" s="73">
        <f t="shared" si="48"/>
        <v>0.48771929824561405</v>
      </c>
      <c r="AC69" s="74">
        <f t="shared" si="49"/>
        <v>18.765000000000001</v>
      </c>
      <c r="AD69" s="75">
        <f t="shared" si="50"/>
        <v>0.17537383177570093</v>
      </c>
      <c r="AE69" s="76">
        <f t="shared" si="51"/>
        <v>33.082000000000001</v>
      </c>
      <c r="AF69" s="75">
        <f t="shared" si="52"/>
        <v>0.30917757009345798</v>
      </c>
      <c r="AG69" s="88">
        <f t="shared" si="53"/>
        <v>441.09333333333336</v>
      </c>
    </row>
    <row r="70" spans="1:33">
      <c r="A70" s="26" t="s">
        <v>54</v>
      </c>
      <c r="B70" s="5">
        <v>3733</v>
      </c>
      <c r="C70" s="5">
        <v>120</v>
      </c>
      <c r="D70" s="5">
        <v>242</v>
      </c>
      <c r="E70" s="5">
        <v>5</v>
      </c>
      <c r="F70" s="39">
        <v>0.98</v>
      </c>
      <c r="G70" s="5">
        <v>338</v>
      </c>
      <c r="H70" s="5">
        <v>7</v>
      </c>
      <c r="I70" s="39">
        <v>0.98</v>
      </c>
      <c r="J70" s="5">
        <v>731</v>
      </c>
      <c r="K70" s="5">
        <v>28</v>
      </c>
      <c r="L70" s="39">
        <v>0.96</v>
      </c>
      <c r="M70" s="22">
        <v>7.516</v>
      </c>
      <c r="N70" s="22">
        <v>7.7700000000000005</v>
      </c>
      <c r="O70" s="5">
        <v>1524.8</v>
      </c>
      <c r="P70" s="5">
        <v>1145.4000000000001</v>
      </c>
      <c r="Q70" s="5">
        <v>56.4</v>
      </c>
      <c r="R70" s="22">
        <v>2.4</v>
      </c>
      <c r="S70" s="41">
        <v>0.96</v>
      </c>
      <c r="T70" s="5">
        <v>6.9</v>
      </c>
      <c r="U70" s="22">
        <v>4.01</v>
      </c>
      <c r="V70" s="41">
        <v>0.49</v>
      </c>
      <c r="W70" s="5">
        <v>919</v>
      </c>
      <c r="X70" s="5">
        <v>5882</v>
      </c>
      <c r="Y70" s="6">
        <f t="shared" si="47"/>
        <v>1.5756763996785428</v>
      </c>
      <c r="Z70" s="48">
        <v>40</v>
      </c>
      <c r="AA70" s="48">
        <v>0.6</v>
      </c>
      <c r="AB70" s="73">
        <f t="shared" si="48"/>
        <v>0.42105263157894735</v>
      </c>
      <c r="AC70" s="74">
        <f t="shared" si="49"/>
        <v>29.04</v>
      </c>
      <c r="AD70" s="75">
        <f t="shared" si="50"/>
        <v>0.27140186915887848</v>
      </c>
      <c r="AE70" s="76">
        <f t="shared" si="51"/>
        <v>40.56</v>
      </c>
      <c r="AF70" s="75">
        <f t="shared" si="52"/>
        <v>0.37906542056074771</v>
      </c>
      <c r="AG70" s="88">
        <f t="shared" si="53"/>
        <v>540.79999999999995</v>
      </c>
    </row>
    <row r="71" spans="1:33">
      <c r="A71" s="26" t="s">
        <v>55</v>
      </c>
      <c r="B71" s="5">
        <v>3242</v>
      </c>
      <c r="C71" s="5">
        <v>108</v>
      </c>
      <c r="D71" s="5">
        <v>213</v>
      </c>
      <c r="E71" s="5">
        <v>7</v>
      </c>
      <c r="F71" s="39">
        <v>0.97</v>
      </c>
      <c r="G71" s="5">
        <v>288</v>
      </c>
      <c r="H71" s="5">
        <v>7</v>
      </c>
      <c r="I71" s="39">
        <v>0.97</v>
      </c>
      <c r="J71" s="5">
        <v>875</v>
      </c>
      <c r="K71" s="5">
        <v>33</v>
      </c>
      <c r="L71" s="39">
        <v>0.96</v>
      </c>
      <c r="M71" s="22">
        <v>7.58</v>
      </c>
      <c r="N71" s="22">
        <v>7.62</v>
      </c>
      <c r="O71" s="5">
        <v>1413</v>
      </c>
      <c r="P71" s="5">
        <v>1256.5</v>
      </c>
      <c r="Q71" s="5">
        <v>51.8</v>
      </c>
      <c r="R71" s="22">
        <v>2.6</v>
      </c>
      <c r="S71" s="41">
        <v>0.96</v>
      </c>
      <c r="T71" s="5">
        <v>8</v>
      </c>
      <c r="U71" s="22">
        <v>3.11</v>
      </c>
      <c r="V71" s="41">
        <v>0.65</v>
      </c>
      <c r="W71" s="5">
        <v>777</v>
      </c>
      <c r="X71" s="5">
        <v>4950</v>
      </c>
      <c r="Y71" s="6">
        <f t="shared" si="47"/>
        <v>1.5268352868599631</v>
      </c>
      <c r="Z71" s="48">
        <v>24</v>
      </c>
      <c r="AA71" s="48">
        <v>1.2</v>
      </c>
      <c r="AB71" s="73">
        <f t="shared" si="48"/>
        <v>0.37894736842105264</v>
      </c>
      <c r="AC71" s="74">
        <f t="shared" si="49"/>
        <v>23.004000000000001</v>
      </c>
      <c r="AD71" s="75">
        <f t="shared" si="50"/>
        <v>0.21499065420560748</v>
      </c>
      <c r="AE71" s="76">
        <f t="shared" si="51"/>
        <v>31.103999999999999</v>
      </c>
      <c r="AF71" s="75">
        <f t="shared" si="52"/>
        <v>0.2906915887850467</v>
      </c>
      <c r="AG71" s="88">
        <f t="shared" si="53"/>
        <v>414.72</v>
      </c>
    </row>
    <row r="72" spans="1:33" ht="13.5" thickBot="1">
      <c r="A72" s="26" t="s">
        <v>56</v>
      </c>
      <c r="B72" s="5">
        <v>4590</v>
      </c>
      <c r="C72" s="5">
        <v>148</v>
      </c>
      <c r="D72" s="5">
        <v>238</v>
      </c>
      <c r="E72" s="5">
        <v>9</v>
      </c>
      <c r="F72" s="39">
        <v>0.96</v>
      </c>
      <c r="G72" s="5">
        <v>460</v>
      </c>
      <c r="H72" s="5">
        <v>7</v>
      </c>
      <c r="I72" s="39">
        <v>0.98</v>
      </c>
      <c r="J72" s="5">
        <v>733</v>
      </c>
      <c r="K72" s="5">
        <v>31</v>
      </c>
      <c r="L72" s="39">
        <v>0.96</v>
      </c>
      <c r="M72" s="22">
        <v>7.6574999999999998</v>
      </c>
      <c r="N72" s="22">
        <v>7.8525000000000009</v>
      </c>
      <c r="O72" s="5">
        <v>1401.5</v>
      </c>
      <c r="P72" s="5">
        <v>984</v>
      </c>
      <c r="Q72" s="5">
        <v>51.3</v>
      </c>
      <c r="R72" s="22">
        <v>1.3</v>
      </c>
      <c r="S72" s="41">
        <v>0.97</v>
      </c>
      <c r="T72" s="5">
        <v>7.7</v>
      </c>
      <c r="U72" s="22">
        <v>1.36</v>
      </c>
      <c r="V72" s="41">
        <v>0.81</v>
      </c>
      <c r="W72" s="5">
        <v>1086</v>
      </c>
      <c r="X72" s="5">
        <v>5910</v>
      </c>
      <c r="Y72" s="6">
        <f t="shared" si="47"/>
        <v>1.2875816993464053</v>
      </c>
      <c r="Z72" s="49">
        <v>32</v>
      </c>
      <c r="AA72" s="48">
        <v>1.6</v>
      </c>
      <c r="AB72" s="73">
        <f t="shared" si="48"/>
        <v>0.51929824561403504</v>
      </c>
      <c r="AC72" s="74">
        <f t="shared" si="49"/>
        <v>35.223999999999997</v>
      </c>
      <c r="AD72" s="75">
        <f t="shared" si="50"/>
        <v>0.32919626168224297</v>
      </c>
      <c r="AE72" s="76">
        <f t="shared" si="51"/>
        <v>68.08</v>
      </c>
      <c r="AF72" s="75">
        <f t="shared" si="52"/>
        <v>0.63626168224299062</v>
      </c>
      <c r="AG72" s="88">
        <f t="shared" si="53"/>
        <v>907.73333333333335</v>
      </c>
    </row>
    <row r="73" spans="1:33" ht="13.5" thickTop="1">
      <c r="A73" s="44" t="s">
        <v>69</v>
      </c>
      <c r="B73" s="45">
        <f>SUM(B61:B72)</f>
        <v>45146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6"/>
      <c r="O73" s="47"/>
      <c r="P73" s="47"/>
      <c r="Q73" s="45"/>
      <c r="R73" s="46"/>
      <c r="S73" s="45"/>
      <c r="T73" s="45"/>
      <c r="U73" s="46"/>
      <c r="V73" s="45"/>
      <c r="W73" s="45">
        <f>SUM(W61:W72)</f>
        <v>10719</v>
      </c>
      <c r="X73" s="45">
        <f>SUM(X61:X72)</f>
        <v>80209</v>
      </c>
      <c r="Y73" s="45">
        <f>SUM(Y61:Y72)</f>
        <v>21.830337740212492</v>
      </c>
      <c r="Z73" s="45">
        <f>SUM(Z61:Z72)</f>
        <v>400</v>
      </c>
      <c r="AA73" s="50">
        <f>AVERAGE(AA61:AA72)</f>
        <v>1.6483333333333334</v>
      </c>
      <c r="AB73" s="77"/>
      <c r="AC73" s="78"/>
      <c r="AD73" s="79"/>
      <c r="AE73" s="80"/>
      <c r="AF73" s="79"/>
      <c r="AG73" s="90"/>
    </row>
    <row r="74" spans="1:33" ht="13.5" thickBot="1">
      <c r="A74" s="7" t="s">
        <v>70</v>
      </c>
      <c r="B74" s="8">
        <f t="shared" ref="B74:Y74" si="54">AVERAGE(B61:B72)</f>
        <v>3762.1666666666665</v>
      </c>
      <c r="C74" s="8">
        <f t="shared" si="54"/>
        <v>123.25</v>
      </c>
      <c r="D74" s="8">
        <f t="shared" si="54"/>
        <v>231.66666666666666</v>
      </c>
      <c r="E74" s="8">
        <f t="shared" si="54"/>
        <v>5.916666666666667</v>
      </c>
      <c r="F74" s="40">
        <f>AVERAGE(F61:F72)</f>
        <v>0.97166666666666668</v>
      </c>
      <c r="G74" s="8">
        <f>AVERAGE(G61:G72)</f>
        <v>368.66666666666669</v>
      </c>
      <c r="H74" s="8">
        <f>AVERAGE(H61:H72)</f>
        <v>5.833333333333333</v>
      </c>
      <c r="I74" s="40">
        <f>AVERAGE(I61:I72)</f>
        <v>0.98083333333333356</v>
      </c>
      <c r="J74" s="8">
        <f t="shared" si="54"/>
        <v>763.91666666666663</v>
      </c>
      <c r="K74" s="8">
        <f t="shared" si="54"/>
        <v>27.75</v>
      </c>
      <c r="L74" s="40">
        <f>AVERAGE(L61:L72)</f>
        <v>0.96333333333333349</v>
      </c>
      <c r="M74" s="20">
        <f t="shared" si="54"/>
        <v>7.7350416666666675</v>
      </c>
      <c r="N74" s="20">
        <f t="shared" si="54"/>
        <v>7.7142083333333344</v>
      </c>
      <c r="O74" s="24">
        <f t="shared" si="54"/>
        <v>1399.7041666666667</v>
      </c>
      <c r="P74" s="24">
        <f t="shared" si="54"/>
        <v>1061.9875</v>
      </c>
      <c r="Q74" s="8">
        <f t="shared" si="54"/>
        <v>60.324999999999982</v>
      </c>
      <c r="R74" s="20">
        <f t="shared" si="54"/>
        <v>4.1033333333333335</v>
      </c>
      <c r="S74" s="40">
        <f t="shared" si="54"/>
        <v>0.9425</v>
      </c>
      <c r="T74" s="8">
        <f t="shared" si="54"/>
        <v>7.9250000000000007</v>
      </c>
      <c r="U74" s="20">
        <f t="shared" si="54"/>
        <v>2.1174999999999997</v>
      </c>
      <c r="V74" s="40">
        <f t="shared" si="54"/>
        <v>0.73416666666666675</v>
      </c>
      <c r="W74" s="8">
        <f t="shared" si="54"/>
        <v>893.25</v>
      </c>
      <c r="X74" s="8">
        <f t="shared" si="54"/>
        <v>6684.083333333333</v>
      </c>
      <c r="Y74" s="19">
        <f t="shared" si="54"/>
        <v>1.8191948116843744</v>
      </c>
      <c r="Z74" s="48"/>
      <c r="AB74" s="73">
        <f t="shared" ref="AB74" si="55">C74/$C$2</f>
        <v>0.43245614035087721</v>
      </c>
      <c r="AC74" s="74">
        <f t="shared" ref="AC74" si="56">(D74*C74)/1000</f>
        <v>28.552916666666665</v>
      </c>
      <c r="AD74" s="75">
        <f t="shared" si="50"/>
        <v>0.26684968847352025</v>
      </c>
      <c r="AE74" s="76">
        <f t="shared" ref="AE74" si="57">(G74*C74)/1000</f>
        <v>45.438166666666675</v>
      </c>
      <c r="AF74" s="75">
        <f t="shared" si="52"/>
        <v>0.42465576323987547</v>
      </c>
      <c r="AG74" s="98">
        <f>AVERAGE(AG61:AG72)</f>
        <v>597.56000000000006</v>
      </c>
    </row>
    <row r="75" spans="1:33" ht="13.5" thickTop="1"/>
    <row r="76" spans="1:33" ht="13.5" thickBot="1"/>
    <row r="77" spans="1:33" ht="13.5" thickTop="1">
      <c r="A77" s="14" t="s">
        <v>7</v>
      </c>
      <c r="B77" s="15" t="s">
        <v>8</v>
      </c>
      <c r="C77" s="15" t="s">
        <v>8</v>
      </c>
      <c r="D77" s="21" t="s">
        <v>9</v>
      </c>
      <c r="E77" s="15" t="s">
        <v>10</v>
      </c>
      <c r="F77" s="15" t="s">
        <v>4</v>
      </c>
      <c r="G77" s="15" t="s">
        <v>11</v>
      </c>
      <c r="H77" s="15" t="s">
        <v>12</v>
      </c>
      <c r="I77" s="15" t="s">
        <v>5</v>
      </c>
      <c r="J77" s="15" t="s">
        <v>13</v>
      </c>
      <c r="K77" s="15" t="s">
        <v>14</v>
      </c>
      <c r="L77" s="15" t="s">
        <v>15</v>
      </c>
      <c r="M77" s="21" t="s">
        <v>16</v>
      </c>
      <c r="N77" s="15" t="s">
        <v>17</v>
      </c>
      <c r="O77" s="21" t="s">
        <v>18</v>
      </c>
      <c r="P77" s="15" t="s">
        <v>19</v>
      </c>
      <c r="Q77" s="15" t="s">
        <v>20</v>
      </c>
      <c r="R77" s="15" t="s">
        <v>21</v>
      </c>
      <c r="S77" s="16" t="s">
        <v>22</v>
      </c>
      <c r="T77" s="15" t="s">
        <v>23</v>
      </c>
      <c r="U77" s="15" t="s">
        <v>24</v>
      </c>
      <c r="V77" s="16" t="s">
        <v>25</v>
      </c>
      <c r="W77" s="16" t="s">
        <v>26</v>
      </c>
      <c r="X77" s="16" t="s">
        <v>27</v>
      </c>
      <c r="Y77" s="16" t="s">
        <v>28</v>
      </c>
      <c r="Z77" s="52" t="s">
        <v>62</v>
      </c>
      <c r="AA77" s="52" t="s">
        <v>63</v>
      </c>
      <c r="AB77" s="65" t="s">
        <v>36</v>
      </c>
      <c r="AC77" s="66" t="s">
        <v>37</v>
      </c>
      <c r="AD77" s="67" t="s">
        <v>38</v>
      </c>
      <c r="AE77" s="68" t="s">
        <v>36</v>
      </c>
      <c r="AF77" s="67" t="s">
        <v>36</v>
      </c>
      <c r="AG77" s="65" t="s">
        <v>39</v>
      </c>
    </row>
    <row r="78" spans="1:33" ht="13.5" thickBot="1">
      <c r="A78" s="11" t="s">
        <v>71</v>
      </c>
      <c r="B78" s="12" t="s">
        <v>30</v>
      </c>
      <c r="C78" s="13" t="s">
        <v>31</v>
      </c>
      <c r="D78" s="12" t="s">
        <v>32</v>
      </c>
      <c r="E78" s="12" t="s">
        <v>32</v>
      </c>
      <c r="F78" s="17" t="s">
        <v>33</v>
      </c>
      <c r="G78" s="12" t="s">
        <v>32</v>
      </c>
      <c r="H78" s="12" t="s">
        <v>32</v>
      </c>
      <c r="I78" s="17" t="s">
        <v>33</v>
      </c>
      <c r="J78" s="12" t="s">
        <v>32</v>
      </c>
      <c r="K78" s="12" t="s">
        <v>32</v>
      </c>
      <c r="L78" s="17" t="s">
        <v>33</v>
      </c>
      <c r="M78" s="12"/>
      <c r="N78" s="12"/>
      <c r="O78" s="12"/>
      <c r="P78" s="12"/>
      <c r="Q78" s="11"/>
      <c r="R78" s="11"/>
      <c r="S78" s="17" t="s">
        <v>33</v>
      </c>
      <c r="T78" s="11"/>
      <c r="U78" s="11"/>
      <c r="V78" s="17" t="s">
        <v>33</v>
      </c>
      <c r="W78" s="13" t="s">
        <v>34</v>
      </c>
      <c r="X78" s="13" t="s">
        <v>34</v>
      </c>
      <c r="Y78" s="13" t="s">
        <v>35</v>
      </c>
      <c r="Z78" s="13" t="s">
        <v>65</v>
      </c>
      <c r="AA78" s="13" t="s">
        <v>33</v>
      </c>
      <c r="AB78" s="69" t="s">
        <v>8</v>
      </c>
      <c r="AC78" s="70" t="s">
        <v>41</v>
      </c>
      <c r="AD78" s="71" t="s">
        <v>42</v>
      </c>
      <c r="AE78" s="72" t="s">
        <v>43</v>
      </c>
      <c r="AF78" s="71" t="s">
        <v>44</v>
      </c>
      <c r="AG78" s="86" t="s">
        <v>45</v>
      </c>
    </row>
    <row r="79" spans="1:33" ht="13.5" thickTop="1">
      <c r="A79" s="26" t="s">
        <v>40</v>
      </c>
      <c r="B79" s="5">
        <v>5632</v>
      </c>
      <c r="C79" s="5">
        <v>182</v>
      </c>
      <c r="D79" s="5">
        <v>261</v>
      </c>
      <c r="E79" s="5">
        <v>8</v>
      </c>
      <c r="F79" s="39">
        <v>0.97</v>
      </c>
      <c r="G79" s="5">
        <v>413</v>
      </c>
      <c r="H79" s="5">
        <v>5</v>
      </c>
      <c r="I79" s="39">
        <v>0.99</v>
      </c>
      <c r="J79" s="5">
        <v>883</v>
      </c>
      <c r="K79" s="5">
        <v>29</v>
      </c>
      <c r="L79" s="39">
        <v>0.97</v>
      </c>
      <c r="M79" s="22">
        <v>7.8325000000000005</v>
      </c>
      <c r="N79" s="22">
        <v>7.8449999999999989</v>
      </c>
      <c r="O79" s="5">
        <v>1155.75</v>
      </c>
      <c r="P79" s="5">
        <v>907</v>
      </c>
      <c r="Q79" s="5">
        <v>53.8</v>
      </c>
      <c r="R79" s="22">
        <v>2.2999999999999998</v>
      </c>
      <c r="S79" s="41">
        <v>0.96</v>
      </c>
      <c r="T79" s="5">
        <v>6.9</v>
      </c>
      <c r="U79" s="22">
        <v>2.59</v>
      </c>
      <c r="V79" s="41">
        <v>0.65</v>
      </c>
      <c r="W79" s="25">
        <v>1414</v>
      </c>
      <c r="X79" s="25">
        <v>5721</v>
      </c>
      <c r="Y79" s="6">
        <f t="shared" ref="Y79:Y90" si="58">X79/B79</f>
        <v>1.0158025568181819</v>
      </c>
      <c r="Z79" s="51">
        <v>40</v>
      </c>
      <c r="AA79" s="51">
        <v>2</v>
      </c>
      <c r="AB79" s="73">
        <f>C79/$C$2</f>
        <v>0.63859649122807016</v>
      </c>
      <c r="AC79" s="74">
        <f>(D79*C79)/1000</f>
        <v>47.502000000000002</v>
      </c>
      <c r="AD79" s="75">
        <f>(AC79)/$E$3</f>
        <v>0.4439439252336449</v>
      </c>
      <c r="AE79" s="76">
        <f>(G79*C79)/1000</f>
        <v>75.165999999999997</v>
      </c>
      <c r="AF79" s="75">
        <f>(AE79)/$G$3</f>
        <v>0.70248598130841122</v>
      </c>
      <c r="AG79" s="88">
        <f>(0.8*C79*G79)/60</f>
        <v>1002.2133333333333</v>
      </c>
    </row>
    <row r="80" spans="1:33">
      <c r="A80" s="26" t="s">
        <v>46</v>
      </c>
      <c r="B80" s="5">
        <v>3591</v>
      </c>
      <c r="C80" s="5">
        <v>124</v>
      </c>
      <c r="D80" s="5">
        <v>281</v>
      </c>
      <c r="E80" s="5">
        <v>9</v>
      </c>
      <c r="F80" s="39">
        <v>0.97</v>
      </c>
      <c r="G80" s="5">
        <v>463</v>
      </c>
      <c r="H80" s="5">
        <v>6</v>
      </c>
      <c r="I80" s="39">
        <v>0.99</v>
      </c>
      <c r="J80" s="5">
        <v>894</v>
      </c>
      <c r="K80" s="5">
        <v>29</v>
      </c>
      <c r="L80" s="39">
        <v>0.97</v>
      </c>
      <c r="M80" s="22">
        <v>7.955000000000001</v>
      </c>
      <c r="N80" s="22">
        <v>7.9124999999999996</v>
      </c>
      <c r="O80" s="5">
        <v>1123.5</v>
      </c>
      <c r="P80" s="5">
        <v>1004.25</v>
      </c>
      <c r="Q80" s="5">
        <v>54</v>
      </c>
      <c r="R80" s="22">
        <v>3.1</v>
      </c>
      <c r="S80" s="41">
        <v>0.94</v>
      </c>
      <c r="T80" s="5">
        <v>8.1</v>
      </c>
      <c r="U80" s="22">
        <v>1.71</v>
      </c>
      <c r="V80" s="41">
        <v>0.77</v>
      </c>
      <c r="W80" s="5">
        <v>875</v>
      </c>
      <c r="X80" s="5">
        <v>5607</v>
      </c>
      <c r="Y80" s="6">
        <f t="shared" si="58"/>
        <v>1.5614035087719298</v>
      </c>
      <c r="Z80" s="48">
        <v>24</v>
      </c>
      <c r="AA80" s="48">
        <v>2.4</v>
      </c>
      <c r="AB80" s="73">
        <f t="shared" ref="AB80:AB90" si="59">C80/$C$2</f>
        <v>0.43508771929824563</v>
      </c>
      <c r="AC80" s="74">
        <f t="shared" ref="AC80:AC90" si="60">(D80*C80)/1000</f>
        <v>34.844000000000001</v>
      </c>
      <c r="AD80" s="75">
        <f t="shared" ref="AD80:AD92" si="61">(AC80)/$E$3</f>
        <v>0.32564485981308411</v>
      </c>
      <c r="AE80" s="76">
        <f t="shared" ref="AE80:AE90" si="62">(G80*C80)/1000</f>
        <v>57.411999999999999</v>
      </c>
      <c r="AF80" s="75">
        <f t="shared" ref="AF80:AF92" si="63">(AE80)/$G$3</f>
        <v>0.53656074766355144</v>
      </c>
      <c r="AG80" s="88">
        <f t="shared" ref="AG80:AG90" si="64">(0.8*C80*G80)/60</f>
        <v>765.49333333333334</v>
      </c>
    </row>
    <row r="81" spans="1:34">
      <c r="A81" s="26" t="s">
        <v>47</v>
      </c>
      <c r="B81" s="5">
        <v>4285</v>
      </c>
      <c r="C81" s="5">
        <v>138</v>
      </c>
      <c r="D81" s="5">
        <v>163</v>
      </c>
      <c r="E81" s="5">
        <v>5</v>
      </c>
      <c r="F81" s="39">
        <v>0.97</v>
      </c>
      <c r="G81" s="5">
        <v>300</v>
      </c>
      <c r="H81" s="5">
        <v>5</v>
      </c>
      <c r="I81" s="39">
        <v>0.98</v>
      </c>
      <c r="J81" s="5">
        <v>623</v>
      </c>
      <c r="K81" s="5">
        <v>21</v>
      </c>
      <c r="L81" s="39">
        <v>0.97</v>
      </c>
      <c r="M81" s="22">
        <v>7.9574999999999996</v>
      </c>
      <c r="N81" s="22">
        <v>8.1074999999999999</v>
      </c>
      <c r="O81" s="5">
        <v>1198.5</v>
      </c>
      <c r="P81" s="5">
        <v>844.5</v>
      </c>
      <c r="Q81" s="5">
        <v>44.8</v>
      </c>
      <c r="R81" s="22">
        <v>1.6</v>
      </c>
      <c r="S81" s="41">
        <v>0.96</v>
      </c>
      <c r="T81" s="5">
        <v>6.5</v>
      </c>
      <c r="U81" s="22">
        <v>1.34</v>
      </c>
      <c r="V81" s="41">
        <v>0.77</v>
      </c>
      <c r="W81" s="5">
        <v>1043</v>
      </c>
      <c r="X81" s="5">
        <v>5681</v>
      </c>
      <c r="Y81" s="6">
        <f t="shared" si="58"/>
        <v>1.3257876312718786</v>
      </c>
      <c r="Z81" s="48">
        <v>32</v>
      </c>
      <c r="AA81" s="48">
        <v>1.4</v>
      </c>
      <c r="AB81" s="73">
        <f t="shared" si="59"/>
        <v>0.48421052631578948</v>
      </c>
      <c r="AC81" s="74">
        <f t="shared" si="60"/>
        <v>22.494</v>
      </c>
      <c r="AD81" s="75">
        <f t="shared" si="61"/>
        <v>0.21022429906542056</v>
      </c>
      <c r="AE81" s="76">
        <f t="shared" si="62"/>
        <v>41.4</v>
      </c>
      <c r="AF81" s="75">
        <f t="shared" si="63"/>
        <v>0.38691588785046727</v>
      </c>
      <c r="AG81" s="88">
        <f t="shared" si="64"/>
        <v>552</v>
      </c>
    </row>
    <row r="82" spans="1:34">
      <c r="A82" s="26" t="s">
        <v>48</v>
      </c>
      <c r="B82" s="5">
        <v>5118</v>
      </c>
      <c r="C82" s="5">
        <v>171</v>
      </c>
      <c r="D82" s="5">
        <v>155</v>
      </c>
      <c r="E82" s="5">
        <v>7</v>
      </c>
      <c r="F82" s="39">
        <v>0.95</v>
      </c>
      <c r="G82" s="5">
        <v>254</v>
      </c>
      <c r="H82" s="5">
        <v>5</v>
      </c>
      <c r="I82" s="39">
        <v>0.98</v>
      </c>
      <c r="J82" s="5">
        <v>482</v>
      </c>
      <c r="K82" s="5">
        <v>23</v>
      </c>
      <c r="L82" s="39">
        <v>0.94</v>
      </c>
      <c r="M82" s="22">
        <v>7.83</v>
      </c>
      <c r="N82" s="22">
        <v>7.7320000000000011</v>
      </c>
      <c r="O82" s="5">
        <v>1016.4</v>
      </c>
      <c r="P82" s="5">
        <v>663</v>
      </c>
      <c r="Q82" s="5">
        <v>45.8</v>
      </c>
      <c r="R82" s="22">
        <v>2.6</v>
      </c>
      <c r="S82" s="41">
        <v>0.94</v>
      </c>
      <c r="T82" s="5">
        <v>5.4</v>
      </c>
      <c r="U82" s="22">
        <v>1.9</v>
      </c>
      <c r="V82" s="41">
        <v>0.6</v>
      </c>
      <c r="W82" s="5">
        <v>1300</v>
      </c>
      <c r="X82" s="5">
        <v>5256</v>
      </c>
      <c r="Y82" s="6">
        <f t="shared" si="58"/>
        <v>1.0269636576787808</v>
      </c>
      <c r="Z82" s="48">
        <v>32</v>
      </c>
      <c r="AA82" s="48">
        <v>1.3</v>
      </c>
      <c r="AB82" s="73">
        <f t="shared" si="59"/>
        <v>0.6</v>
      </c>
      <c r="AC82" s="74">
        <f t="shared" si="60"/>
        <v>26.504999999999999</v>
      </c>
      <c r="AD82" s="75">
        <f t="shared" si="61"/>
        <v>0.24771028037383178</v>
      </c>
      <c r="AE82" s="76">
        <f t="shared" si="62"/>
        <v>43.433999999999997</v>
      </c>
      <c r="AF82" s="75">
        <f t="shared" si="63"/>
        <v>0.40592523364485977</v>
      </c>
      <c r="AG82" s="88">
        <f t="shared" si="64"/>
        <v>579.12000000000012</v>
      </c>
    </row>
    <row r="83" spans="1:34">
      <c r="A83" s="26" t="s">
        <v>49</v>
      </c>
      <c r="B83" s="5">
        <v>3640</v>
      </c>
      <c r="C83" s="5">
        <v>117</v>
      </c>
      <c r="D83" s="5">
        <v>219</v>
      </c>
      <c r="E83" s="5">
        <v>8</v>
      </c>
      <c r="F83" s="39">
        <v>0.96</v>
      </c>
      <c r="G83" s="5">
        <v>365</v>
      </c>
      <c r="H83" s="5">
        <v>6</v>
      </c>
      <c r="I83" s="39">
        <v>0.98</v>
      </c>
      <c r="J83" s="5">
        <v>714</v>
      </c>
      <c r="K83" s="5">
        <v>28</v>
      </c>
      <c r="L83" s="39">
        <v>0.96</v>
      </c>
      <c r="M83" s="22">
        <v>7.46</v>
      </c>
      <c r="N83" s="22">
        <v>7.892500000000001</v>
      </c>
      <c r="O83" s="5">
        <v>1219.25</v>
      </c>
      <c r="P83" s="5">
        <v>1001.25</v>
      </c>
      <c r="Q83" s="5">
        <v>56.7</v>
      </c>
      <c r="R83" s="22">
        <v>4.9000000000000004</v>
      </c>
      <c r="S83" s="41">
        <v>0.9</v>
      </c>
      <c r="T83" s="5">
        <v>7.3</v>
      </c>
      <c r="U83" s="22">
        <v>1.44</v>
      </c>
      <c r="V83" s="41">
        <v>0.77</v>
      </c>
      <c r="W83" s="5">
        <v>919</v>
      </c>
      <c r="X83" s="5">
        <v>5306</v>
      </c>
      <c r="Y83" s="6">
        <f t="shared" si="58"/>
        <v>1.4576923076923076</v>
      </c>
      <c r="Z83" s="48">
        <v>32</v>
      </c>
      <c r="AA83" s="48">
        <v>1.7</v>
      </c>
      <c r="AB83" s="73">
        <f t="shared" si="59"/>
        <v>0.41052631578947368</v>
      </c>
      <c r="AC83" s="74">
        <f t="shared" si="60"/>
        <v>25.623000000000001</v>
      </c>
      <c r="AD83" s="75">
        <f t="shared" si="61"/>
        <v>0.23946728971962619</v>
      </c>
      <c r="AE83" s="76">
        <f t="shared" si="62"/>
        <v>42.704999999999998</v>
      </c>
      <c r="AF83" s="75">
        <f t="shared" si="63"/>
        <v>0.39911214953271029</v>
      </c>
      <c r="AG83" s="88">
        <f t="shared" si="64"/>
        <v>569.4</v>
      </c>
    </row>
    <row r="84" spans="1:34">
      <c r="A84" s="26" t="s">
        <v>50</v>
      </c>
      <c r="B84" s="5">
        <v>3254</v>
      </c>
      <c r="C84" s="5">
        <v>108</v>
      </c>
      <c r="D84" s="5">
        <v>229</v>
      </c>
      <c r="E84" s="5">
        <v>6</v>
      </c>
      <c r="F84" s="39">
        <v>0.97</v>
      </c>
      <c r="G84" s="5">
        <v>358</v>
      </c>
      <c r="H84" s="5">
        <v>8</v>
      </c>
      <c r="I84" s="39">
        <v>0.98</v>
      </c>
      <c r="J84" s="5">
        <v>798</v>
      </c>
      <c r="K84" s="5">
        <v>26</v>
      </c>
      <c r="L84" s="39">
        <v>0.97</v>
      </c>
      <c r="M84" s="22">
        <v>7.4980000000000002</v>
      </c>
      <c r="N84" s="22">
        <v>8.0080000000000009</v>
      </c>
      <c r="O84" s="5">
        <v>1377.8</v>
      </c>
      <c r="P84" s="5">
        <v>1036.8</v>
      </c>
      <c r="Q84" s="5">
        <v>63.8</v>
      </c>
      <c r="R84" s="22">
        <v>2.2000000000000002</v>
      </c>
      <c r="S84" s="41">
        <v>0.97</v>
      </c>
      <c r="T84" s="5">
        <v>7.7</v>
      </c>
      <c r="U84" s="22">
        <v>1.9</v>
      </c>
      <c r="V84" s="41">
        <v>0.74</v>
      </c>
      <c r="W84" s="5">
        <v>792</v>
      </c>
      <c r="X84" s="5">
        <v>5492</v>
      </c>
      <c r="Y84" s="6">
        <f t="shared" si="58"/>
        <v>1.6877688998156115</v>
      </c>
      <c r="Z84" s="48">
        <v>32</v>
      </c>
      <c r="AA84" s="48">
        <v>1.34</v>
      </c>
      <c r="AB84" s="73">
        <f t="shared" si="59"/>
        <v>0.37894736842105264</v>
      </c>
      <c r="AC84" s="74">
        <f t="shared" si="60"/>
        <v>24.731999999999999</v>
      </c>
      <c r="AD84" s="75">
        <f t="shared" si="61"/>
        <v>0.23114018691588784</v>
      </c>
      <c r="AE84" s="76">
        <f t="shared" si="62"/>
        <v>38.664000000000001</v>
      </c>
      <c r="AF84" s="75">
        <f t="shared" si="63"/>
        <v>0.3613457943925234</v>
      </c>
      <c r="AG84" s="88">
        <f t="shared" si="64"/>
        <v>515.52</v>
      </c>
    </row>
    <row r="85" spans="1:34">
      <c r="A85" s="26" t="s">
        <v>51</v>
      </c>
      <c r="B85" s="53">
        <v>3580</v>
      </c>
      <c r="C85" s="5">
        <v>119</v>
      </c>
      <c r="D85" s="5">
        <v>245</v>
      </c>
      <c r="E85" s="5">
        <v>8</v>
      </c>
      <c r="F85" s="39">
        <v>0.96</v>
      </c>
      <c r="G85" s="5">
        <v>403</v>
      </c>
      <c r="H85" s="5">
        <v>12</v>
      </c>
      <c r="I85" s="39">
        <v>0.97</v>
      </c>
      <c r="J85" s="5">
        <v>761</v>
      </c>
      <c r="K85" s="5">
        <v>31</v>
      </c>
      <c r="L85" s="39">
        <v>0.96</v>
      </c>
      <c r="M85" s="32">
        <v>7.4574999999999996</v>
      </c>
      <c r="N85" s="32">
        <v>7.8325000000000005</v>
      </c>
      <c r="O85" s="5">
        <v>1376.5</v>
      </c>
      <c r="P85" s="5">
        <v>1108.25</v>
      </c>
      <c r="Q85" s="5">
        <v>48.5</v>
      </c>
      <c r="R85" s="22">
        <v>5</v>
      </c>
      <c r="S85" s="41">
        <v>0.89</v>
      </c>
      <c r="T85" s="5">
        <v>7</v>
      </c>
      <c r="U85" s="22">
        <v>1.59</v>
      </c>
      <c r="V85" s="41">
        <v>0.77</v>
      </c>
      <c r="W85" s="53">
        <v>846</v>
      </c>
      <c r="X85" s="53">
        <v>5747</v>
      </c>
      <c r="Y85" s="54">
        <f t="shared" si="58"/>
        <v>1.6053072625698324</v>
      </c>
      <c r="Z85" s="48">
        <v>40</v>
      </c>
      <c r="AA85" s="48">
        <v>1.8</v>
      </c>
      <c r="AB85" s="73">
        <f t="shared" si="59"/>
        <v>0.41754385964912283</v>
      </c>
      <c r="AC85" s="74">
        <f t="shared" si="60"/>
        <v>29.155000000000001</v>
      </c>
      <c r="AD85" s="75">
        <f t="shared" si="61"/>
        <v>0.27247663551401868</v>
      </c>
      <c r="AE85" s="76">
        <f t="shared" si="62"/>
        <v>47.957000000000001</v>
      </c>
      <c r="AF85" s="75">
        <f t="shared" si="63"/>
        <v>0.44819626168224302</v>
      </c>
      <c r="AG85" s="88">
        <f t="shared" si="64"/>
        <v>639.42666666666662</v>
      </c>
      <c r="AH85" t="s">
        <v>72</v>
      </c>
    </row>
    <row r="86" spans="1:34">
      <c r="A86" s="26" t="s">
        <v>52</v>
      </c>
      <c r="B86" s="5">
        <v>4108</v>
      </c>
      <c r="C86" s="5">
        <v>133</v>
      </c>
      <c r="D86" s="5">
        <v>234</v>
      </c>
      <c r="E86" s="5">
        <v>13</v>
      </c>
      <c r="F86" s="39">
        <v>0.94</v>
      </c>
      <c r="G86" s="5">
        <v>398</v>
      </c>
      <c r="H86" s="5">
        <v>15</v>
      </c>
      <c r="I86" s="39">
        <v>0.96</v>
      </c>
      <c r="J86" s="5">
        <v>742</v>
      </c>
      <c r="K86" s="5">
        <v>59</v>
      </c>
      <c r="L86" s="39">
        <v>0.92</v>
      </c>
      <c r="M86" s="22">
        <v>7.3650000000000002</v>
      </c>
      <c r="N86" s="22">
        <v>7.8149999999999995</v>
      </c>
      <c r="O86" s="5">
        <v>1281.25</v>
      </c>
      <c r="P86" s="5">
        <v>1250.5</v>
      </c>
      <c r="Q86" s="5">
        <v>44.3</v>
      </c>
      <c r="R86" s="22">
        <v>13.2</v>
      </c>
      <c r="S86" s="41">
        <v>0.7</v>
      </c>
      <c r="T86" s="5">
        <v>6.4</v>
      </c>
      <c r="U86" s="22">
        <v>4.3099999999999996</v>
      </c>
      <c r="V86" s="41">
        <v>0.33</v>
      </c>
      <c r="W86" s="5">
        <v>970</v>
      </c>
      <c r="X86" s="5">
        <v>6642</v>
      </c>
      <c r="Y86" s="6">
        <f t="shared" si="58"/>
        <v>1.6168451801363193</v>
      </c>
      <c r="Z86" s="48">
        <v>16</v>
      </c>
      <c r="AA86" s="48">
        <v>1.5</v>
      </c>
      <c r="AB86" s="73">
        <f t="shared" si="59"/>
        <v>0.46666666666666667</v>
      </c>
      <c r="AC86" s="74">
        <f t="shared" si="60"/>
        <v>31.122</v>
      </c>
      <c r="AD86" s="75">
        <f t="shared" si="61"/>
        <v>0.29085981308411213</v>
      </c>
      <c r="AE86" s="76">
        <f t="shared" si="62"/>
        <v>52.933999999999997</v>
      </c>
      <c r="AF86" s="75">
        <f t="shared" si="63"/>
        <v>0.49471028037383175</v>
      </c>
      <c r="AG86" s="88">
        <f t="shared" si="64"/>
        <v>705.78666666666675</v>
      </c>
    </row>
    <row r="87" spans="1:34">
      <c r="A87" s="26" t="s">
        <v>53</v>
      </c>
      <c r="B87" s="5">
        <v>3382</v>
      </c>
      <c r="C87" s="5">
        <v>113</v>
      </c>
      <c r="D87" s="5">
        <v>225</v>
      </c>
      <c r="E87" s="5">
        <v>9</v>
      </c>
      <c r="F87" s="39">
        <v>0.95</v>
      </c>
      <c r="G87" s="5">
        <v>425</v>
      </c>
      <c r="H87" s="5">
        <v>11</v>
      </c>
      <c r="I87" s="39">
        <v>0.97</v>
      </c>
      <c r="J87" s="5">
        <v>816</v>
      </c>
      <c r="K87" s="5">
        <v>31</v>
      </c>
      <c r="L87" s="39">
        <v>0.96</v>
      </c>
      <c r="M87" s="22">
        <v>7.23</v>
      </c>
      <c r="N87" s="22">
        <v>7.66</v>
      </c>
      <c r="O87" s="5">
        <v>1253</v>
      </c>
      <c r="P87" s="5">
        <v>1062</v>
      </c>
      <c r="Q87" s="5">
        <v>51.2</v>
      </c>
      <c r="R87" s="22">
        <v>1.7</v>
      </c>
      <c r="S87" s="41">
        <v>0.96</v>
      </c>
      <c r="T87" s="5">
        <v>8.1</v>
      </c>
      <c r="U87" s="22">
        <v>3.55</v>
      </c>
      <c r="V87" s="41">
        <v>0.61</v>
      </c>
      <c r="W87" s="5">
        <v>805</v>
      </c>
      <c r="X87" s="5">
        <v>6848</v>
      </c>
      <c r="Y87" s="6">
        <f t="shared" si="58"/>
        <v>2.0248373743347132</v>
      </c>
      <c r="Z87" s="48">
        <v>27</v>
      </c>
      <c r="AA87" s="48">
        <v>3.2</v>
      </c>
      <c r="AB87" s="73">
        <f t="shared" si="59"/>
        <v>0.39649122807017545</v>
      </c>
      <c r="AC87" s="74">
        <f t="shared" si="60"/>
        <v>25.425000000000001</v>
      </c>
      <c r="AD87" s="75">
        <f t="shared" si="61"/>
        <v>0.23761682242990656</v>
      </c>
      <c r="AE87" s="76">
        <f t="shared" si="62"/>
        <v>48.024999999999999</v>
      </c>
      <c r="AF87" s="75">
        <f t="shared" si="63"/>
        <v>0.44883177570093458</v>
      </c>
      <c r="AG87" s="88">
        <f t="shared" si="64"/>
        <v>640.33333333333337</v>
      </c>
    </row>
    <row r="88" spans="1:34">
      <c r="A88" s="26" t="s">
        <v>54</v>
      </c>
      <c r="B88" s="5">
        <v>3059</v>
      </c>
      <c r="C88" s="5">
        <v>99</v>
      </c>
      <c r="D88" s="5">
        <v>278</v>
      </c>
      <c r="E88" s="5">
        <v>7</v>
      </c>
      <c r="F88" s="39">
        <v>0.97</v>
      </c>
      <c r="G88" s="5">
        <v>432</v>
      </c>
      <c r="H88" s="5">
        <v>7</v>
      </c>
      <c r="I88" s="39">
        <v>0.99</v>
      </c>
      <c r="J88" s="5">
        <v>796</v>
      </c>
      <c r="K88" s="5">
        <v>24</v>
      </c>
      <c r="L88" s="39">
        <v>0.97</v>
      </c>
      <c r="M88" s="22">
        <v>7.34</v>
      </c>
      <c r="N88" s="22">
        <v>7.67</v>
      </c>
      <c r="O88" s="5">
        <v>1285</v>
      </c>
      <c r="P88" s="5">
        <v>1244</v>
      </c>
      <c r="Q88" s="5">
        <v>58.4</v>
      </c>
      <c r="R88" s="22">
        <v>5.2</v>
      </c>
      <c r="S88" s="41">
        <v>0.9</v>
      </c>
      <c r="T88" s="5">
        <v>7.7</v>
      </c>
      <c r="U88" s="22">
        <v>6.08</v>
      </c>
      <c r="V88" s="41">
        <v>0.21</v>
      </c>
      <c r="W88" s="5">
        <v>781</v>
      </c>
      <c r="X88" s="5">
        <v>6758</v>
      </c>
      <c r="Y88" s="6">
        <f t="shared" si="58"/>
        <v>2.2092186989212159</v>
      </c>
      <c r="Z88" s="48">
        <v>34</v>
      </c>
      <c r="AA88" s="48">
        <v>2</v>
      </c>
      <c r="AB88" s="73">
        <f t="shared" si="59"/>
        <v>0.3473684210526316</v>
      </c>
      <c r="AC88" s="74">
        <f t="shared" si="60"/>
        <v>27.521999999999998</v>
      </c>
      <c r="AD88" s="75">
        <f t="shared" si="61"/>
        <v>0.257214953271028</v>
      </c>
      <c r="AE88" s="76">
        <f t="shared" si="62"/>
        <v>42.768000000000001</v>
      </c>
      <c r="AF88" s="75">
        <f t="shared" si="63"/>
        <v>0.39970093457943928</v>
      </c>
      <c r="AG88" s="88">
        <f t="shared" si="64"/>
        <v>570.24</v>
      </c>
    </row>
    <row r="89" spans="1:34">
      <c r="A89" s="26" t="s">
        <v>55</v>
      </c>
      <c r="B89" s="5">
        <v>3582</v>
      </c>
      <c r="C89" s="5">
        <v>119.4</v>
      </c>
      <c r="D89" s="5">
        <v>275</v>
      </c>
      <c r="E89" s="5">
        <v>5</v>
      </c>
      <c r="F89" s="39">
        <v>0.98</v>
      </c>
      <c r="G89" s="5">
        <v>430</v>
      </c>
      <c r="H89" s="5">
        <v>5.8</v>
      </c>
      <c r="I89" s="39">
        <v>0.99</v>
      </c>
      <c r="J89" s="5">
        <v>821</v>
      </c>
      <c r="K89" s="5">
        <v>30.119999999999997</v>
      </c>
      <c r="L89" s="39">
        <v>0.96</v>
      </c>
      <c r="M89" s="22">
        <v>7.6549999999999994</v>
      </c>
      <c r="N89" s="22">
        <v>7.7080000000000011</v>
      </c>
      <c r="O89" s="5">
        <v>1375.5</v>
      </c>
      <c r="P89" s="5">
        <v>988.4</v>
      </c>
      <c r="Q89" s="5">
        <v>59.65</v>
      </c>
      <c r="R89" s="22">
        <v>1.488</v>
      </c>
      <c r="S89" s="41">
        <v>0.98</v>
      </c>
      <c r="T89" s="5">
        <v>9.6274999999999995</v>
      </c>
      <c r="U89" s="22">
        <v>5.1440000000000001</v>
      </c>
      <c r="V89" s="41">
        <v>0.44</v>
      </c>
      <c r="W89" s="5">
        <v>887</v>
      </c>
      <c r="X89" s="5">
        <v>5242</v>
      </c>
      <c r="Y89" s="6">
        <f t="shared" si="58"/>
        <v>1.463428252372976</v>
      </c>
      <c r="Z89" s="48">
        <v>16</v>
      </c>
      <c r="AA89" s="48">
        <v>2</v>
      </c>
      <c r="AB89" s="73">
        <f t="shared" si="59"/>
        <v>0.41894736842105262</v>
      </c>
      <c r="AC89" s="74">
        <f t="shared" si="60"/>
        <v>32.835000000000001</v>
      </c>
      <c r="AD89" s="75">
        <f t="shared" si="61"/>
        <v>0.30686915887850469</v>
      </c>
      <c r="AE89" s="76">
        <f t="shared" si="62"/>
        <v>51.341999999999999</v>
      </c>
      <c r="AF89" s="75">
        <f t="shared" si="63"/>
        <v>0.47983177570093455</v>
      </c>
      <c r="AG89" s="88">
        <f t="shared" si="64"/>
        <v>684.56000000000006</v>
      </c>
    </row>
    <row r="90" spans="1:34" ht="13.5" thickBot="1">
      <c r="A90" s="26" t="s">
        <v>56</v>
      </c>
      <c r="B90" s="5">
        <v>3335</v>
      </c>
      <c r="C90" s="5">
        <v>107.58064516129032</v>
      </c>
      <c r="D90" s="5">
        <v>192.6</v>
      </c>
      <c r="E90" s="5">
        <v>4.666666666666667</v>
      </c>
      <c r="F90" s="39">
        <v>0.97</v>
      </c>
      <c r="G90" s="5">
        <v>490</v>
      </c>
      <c r="H90" s="5">
        <v>5.166666666666667</v>
      </c>
      <c r="I90" s="39">
        <v>0.99</v>
      </c>
      <c r="J90" s="5">
        <v>810.6</v>
      </c>
      <c r="K90" s="5">
        <v>21.9</v>
      </c>
      <c r="L90" s="39">
        <v>0.97</v>
      </c>
      <c r="M90" s="22">
        <v>7.6966666666666663</v>
      </c>
      <c r="N90" s="22">
        <v>7.72</v>
      </c>
      <c r="O90" s="5">
        <v>1372.8</v>
      </c>
      <c r="P90" s="5">
        <v>957</v>
      </c>
      <c r="Q90" s="5">
        <v>66.666666666666671</v>
      </c>
      <c r="R90" s="22">
        <v>4.1333333333333337</v>
      </c>
      <c r="S90" s="41">
        <v>0.93</v>
      </c>
      <c r="T90" s="5">
        <v>7.0200000000000005</v>
      </c>
      <c r="U90" s="22">
        <v>3.6974999999999998</v>
      </c>
      <c r="V90" s="41">
        <v>0.52</v>
      </c>
      <c r="W90" s="5">
        <v>828</v>
      </c>
      <c r="X90" s="5">
        <v>5363</v>
      </c>
      <c r="Y90" s="6">
        <f t="shared" si="58"/>
        <v>1.6080959520239879</v>
      </c>
      <c r="Z90" s="49">
        <v>8</v>
      </c>
      <c r="AA90" s="48">
        <v>2</v>
      </c>
      <c r="AB90" s="73">
        <f t="shared" si="59"/>
        <v>0.37747594793435202</v>
      </c>
      <c r="AC90" s="74">
        <f t="shared" si="60"/>
        <v>20.720032258064514</v>
      </c>
      <c r="AD90" s="75">
        <f t="shared" si="61"/>
        <v>0.19364516129032255</v>
      </c>
      <c r="AE90" s="76">
        <f t="shared" si="62"/>
        <v>52.714516129032255</v>
      </c>
      <c r="AF90" s="75">
        <f t="shared" si="63"/>
        <v>0.49265902924329208</v>
      </c>
      <c r="AG90" s="88">
        <f t="shared" si="64"/>
        <v>702.86021505376334</v>
      </c>
    </row>
    <row r="91" spans="1:34" ht="13.5" thickTop="1">
      <c r="A91" s="44" t="s">
        <v>73</v>
      </c>
      <c r="B91" s="45">
        <f>SUM(B79:B90)</f>
        <v>46566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6"/>
      <c r="N91" s="46"/>
      <c r="O91" s="47"/>
      <c r="P91" s="47"/>
      <c r="Q91" s="45"/>
      <c r="R91" s="46"/>
      <c r="S91" s="45"/>
      <c r="T91" s="45"/>
      <c r="U91" s="46"/>
      <c r="V91" s="45"/>
      <c r="W91" s="45">
        <f>SUM(W79:W90)</f>
        <v>11460</v>
      </c>
      <c r="X91" s="45">
        <f>SUM(X79:X90)</f>
        <v>69663</v>
      </c>
      <c r="Y91" s="45">
        <f>SUM(Y79:Y90)</f>
        <v>18.603151282407733</v>
      </c>
      <c r="Z91" s="45">
        <f>SUM(Z79:Z90)</f>
        <v>333</v>
      </c>
      <c r="AA91" s="50">
        <f>AVERAGE(AA79:AA90)</f>
        <v>1.8866666666666667</v>
      </c>
      <c r="AB91" s="77"/>
      <c r="AC91" s="78"/>
      <c r="AD91" s="79"/>
      <c r="AE91" s="80"/>
      <c r="AF91" s="79"/>
      <c r="AG91" s="90"/>
    </row>
    <row r="92" spans="1:34" ht="13.5" thickBot="1">
      <c r="A92" s="7" t="s">
        <v>74</v>
      </c>
      <c r="B92" s="8">
        <f t="shared" ref="B92:Y92" si="65">AVERAGE(B79:B90)</f>
        <v>3880.5</v>
      </c>
      <c r="C92" s="8">
        <f t="shared" si="65"/>
        <v>127.58172043010752</v>
      </c>
      <c r="D92" s="8">
        <f t="shared" si="65"/>
        <v>229.79999999999998</v>
      </c>
      <c r="E92" s="8">
        <f t="shared" si="65"/>
        <v>7.4722222222222223</v>
      </c>
      <c r="F92" s="40">
        <f>AVERAGE(F79:F90)</f>
        <v>0.96333333333333337</v>
      </c>
      <c r="G92" s="8">
        <f>AVERAGE(G79:G90)</f>
        <v>394.25</v>
      </c>
      <c r="H92" s="8">
        <f>AVERAGE(H79:H90)</f>
        <v>7.5805555555555557</v>
      </c>
      <c r="I92" s="40">
        <f>AVERAGE(I79:I90)</f>
        <v>0.98083333333333345</v>
      </c>
      <c r="J92" s="8">
        <f t="shared" si="65"/>
        <v>761.7166666666667</v>
      </c>
      <c r="K92" s="8">
        <f t="shared" si="65"/>
        <v>29.418333333333333</v>
      </c>
      <c r="L92" s="40">
        <f>AVERAGE(L79:L90)</f>
        <v>0.96000000000000008</v>
      </c>
      <c r="M92" s="20">
        <f t="shared" si="65"/>
        <v>7.6064305555555558</v>
      </c>
      <c r="N92" s="20">
        <f t="shared" si="65"/>
        <v>7.8252500000000005</v>
      </c>
      <c r="O92" s="24">
        <f t="shared" si="65"/>
        <v>1252.9375</v>
      </c>
      <c r="P92" s="24">
        <f t="shared" si="65"/>
        <v>1005.5791666666665</v>
      </c>
      <c r="Q92" s="8">
        <f t="shared" si="65"/>
        <v>53.968055555555544</v>
      </c>
      <c r="R92" s="20">
        <f t="shared" si="65"/>
        <v>3.9517777777777781</v>
      </c>
      <c r="S92" s="40">
        <f t="shared" si="65"/>
        <v>0.91916666666666658</v>
      </c>
      <c r="T92" s="8">
        <f t="shared" si="65"/>
        <v>7.312291666666666</v>
      </c>
      <c r="U92" s="20">
        <f t="shared" si="65"/>
        <v>2.9376249999999993</v>
      </c>
      <c r="V92" s="40">
        <f t="shared" si="65"/>
        <v>0.59833333333333349</v>
      </c>
      <c r="W92" s="8">
        <f t="shared" si="65"/>
        <v>955</v>
      </c>
      <c r="X92" s="8">
        <f t="shared" si="65"/>
        <v>5805.25</v>
      </c>
      <c r="Y92" s="19">
        <f t="shared" si="65"/>
        <v>1.5502626068673111</v>
      </c>
      <c r="Z92" s="48"/>
      <c r="AB92" s="73">
        <f t="shared" ref="AB92" si="66">C92/$C$2</f>
        <v>0.44765515940388606</v>
      </c>
      <c r="AC92" s="74">
        <f t="shared" ref="AC92" si="67">(D92*C92)/1000</f>
        <v>29.318279354838705</v>
      </c>
      <c r="AD92" s="75">
        <f t="shared" si="61"/>
        <v>0.27400261079288507</v>
      </c>
      <c r="AE92" s="76">
        <f t="shared" ref="AE92" si="68">(G92*C92)/1000</f>
        <v>50.299093279569888</v>
      </c>
      <c r="AF92" s="75">
        <f t="shared" si="63"/>
        <v>0.47008498392121389</v>
      </c>
      <c r="AG92" s="98">
        <f>AVERAGE(AG79:AG90)</f>
        <v>660.57946236559144</v>
      </c>
    </row>
    <row r="93" spans="1:34" ht="13.5" thickTop="1"/>
    <row r="94" spans="1:34" ht="13.5" thickBot="1"/>
    <row r="95" spans="1:34" ht="13.5" thickTop="1">
      <c r="A95" s="14" t="s">
        <v>7</v>
      </c>
      <c r="B95" s="15" t="s">
        <v>8</v>
      </c>
      <c r="C95" s="15" t="s">
        <v>8</v>
      </c>
      <c r="D95" s="21" t="s">
        <v>9</v>
      </c>
      <c r="E95" s="15" t="s">
        <v>10</v>
      </c>
      <c r="F95" s="15" t="s">
        <v>4</v>
      </c>
      <c r="G95" s="15" t="s">
        <v>11</v>
      </c>
      <c r="H95" s="15" t="s">
        <v>12</v>
      </c>
      <c r="I95" s="15" t="s">
        <v>5</v>
      </c>
      <c r="J95" s="15" t="s">
        <v>13</v>
      </c>
      <c r="K95" s="15" t="s">
        <v>14</v>
      </c>
      <c r="L95" s="15" t="s">
        <v>15</v>
      </c>
      <c r="M95" s="21" t="s">
        <v>16</v>
      </c>
      <c r="N95" s="15" t="s">
        <v>17</v>
      </c>
      <c r="O95" s="21" t="s">
        <v>18</v>
      </c>
      <c r="P95" s="15" t="s">
        <v>19</v>
      </c>
      <c r="Q95" s="15" t="s">
        <v>20</v>
      </c>
      <c r="R95" s="15" t="s">
        <v>21</v>
      </c>
      <c r="S95" s="16" t="s">
        <v>22</v>
      </c>
      <c r="T95" s="15" t="s">
        <v>23</v>
      </c>
      <c r="U95" s="15" t="s">
        <v>24</v>
      </c>
      <c r="V95" s="16" t="s">
        <v>25</v>
      </c>
      <c r="W95" s="16" t="s">
        <v>26</v>
      </c>
      <c r="X95" s="16" t="s">
        <v>27</v>
      </c>
      <c r="Y95" s="16" t="s">
        <v>28</v>
      </c>
      <c r="Z95" s="52" t="s">
        <v>62</v>
      </c>
      <c r="AA95" s="52" t="s">
        <v>63</v>
      </c>
      <c r="AB95" s="65" t="s">
        <v>36</v>
      </c>
      <c r="AC95" s="66" t="s">
        <v>37</v>
      </c>
      <c r="AD95" s="67" t="s">
        <v>38</v>
      </c>
      <c r="AE95" s="68" t="s">
        <v>36</v>
      </c>
      <c r="AF95" s="67" t="s">
        <v>36</v>
      </c>
      <c r="AG95" s="65" t="s">
        <v>39</v>
      </c>
    </row>
    <row r="96" spans="1:34" ht="13.5" thickBot="1">
      <c r="A96" s="11" t="s">
        <v>75</v>
      </c>
      <c r="B96" s="12" t="s">
        <v>30</v>
      </c>
      <c r="C96" s="13" t="s">
        <v>31</v>
      </c>
      <c r="D96" s="12" t="s">
        <v>32</v>
      </c>
      <c r="E96" s="12" t="s">
        <v>32</v>
      </c>
      <c r="F96" s="17" t="s">
        <v>33</v>
      </c>
      <c r="G96" s="12" t="s">
        <v>32</v>
      </c>
      <c r="H96" s="12" t="s">
        <v>32</v>
      </c>
      <c r="I96" s="17" t="s">
        <v>33</v>
      </c>
      <c r="J96" s="12" t="s">
        <v>32</v>
      </c>
      <c r="K96" s="12" t="s">
        <v>32</v>
      </c>
      <c r="L96" s="17" t="s">
        <v>33</v>
      </c>
      <c r="M96" s="12"/>
      <c r="N96" s="12"/>
      <c r="O96" s="12"/>
      <c r="P96" s="12"/>
      <c r="Q96" s="11"/>
      <c r="R96" s="11"/>
      <c r="S96" s="17" t="s">
        <v>33</v>
      </c>
      <c r="T96" s="11"/>
      <c r="U96" s="11"/>
      <c r="V96" s="17" t="s">
        <v>33</v>
      </c>
      <c r="W96" s="13" t="s">
        <v>34</v>
      </c>
      <c r="X96" s="13" t="s">
        <v>34</v>
      </c>
      <c r="Y96" s="13" t="s">
        <v>35</v>
      </c>
      <c r="Z96" s="13" t="s">
        <v>65</v>
      </c>
      <c r="AA96" s="13" t="s">
        <v>33</v>
      </c>
      <c r="AB96" s="69" t="s">
        <v>8</v>
      </c>
      <c r="AC96" s="70" t="s">
        <v>41</v>
      </c>
      <c r="AD96" s="71" t="s">
        <v>42</v>
      </c>
      <c r="AE96" s="72" t="s">
        <v>43</v>
      </c>
      <c r="AF96" s="71" t="s">
        <v>44</v>
      </c>
      <c r="AG96" s="86" t="s">
        <v>45</v>
      </c>
    </row>
    <row r="97" spans="1:33" ht="13.5" thickTop="1">
      <c r="A97" s="26" t="s">
        <v>40</v>
      </c>
      <c r="B97" s="5">
        <v>3787</v>
      </c>
      <c r="C97" s="5">
        <v>122</v>
      </c>
      <c r="D97" s="5">
        <v>274</v>
      </c>
      <c r="E97" s="5">
        <v>5</v>
      </c>
      <c r="F97" s="55">
        <v>0.98</v>
      </c>
      <c r="G97" s="5">
        <v>355</v>
      </c>
      <c r="H97" s="5">
        <v>6</v>
      </c>
      <c r="I97" s="55">
        <v>0.98</v>
      </c>
      <c r="J97" s="5">
        <v>692</v>
      </c>
      <c r="K97" s="5">
        <v>34</v>
      </c>
      <c r="L97" s="55">
        <v>0.94</v>
      </c>
      <c r="M97" s="22">
        <v>8.14</v>
      </c>
      <c r="N97" s="22">
        <v>7.52</v>
      </c>
      <c r="O97" s="5">
        <v>1629</v>
      </c>
      <c r="P97" s="5">
        <v>1007</v>
      </c>
      <c r="Q97" s="5">
        <v>78.7</v>
      </c>
      <c r="R97" s="22">
        <v>9.1</v>
      </c>
      <c r="S97" s="55">
        <v>0.86</v>
      </c>
      <c r="T97" s="5">
        <v>10.8</v>
      </c>
      <c r="U97" s="22">
        <v>0.87</v>
      </c>
      <c r="V97" s="55">
        <v>0.91</v>
      </c>
      <c r="W97" s="25">
        <v>950</v>
      </c>
      <c r="X97" s="25">
        <v>4738</v>
      </c>
      <c r="Y97" s="6">
        <f t="shared" ref="Y97:Y108" si="69">X97/B97</f>
        <v>1.2511222603644045</v>
      </c>
      <c r="Z97" s="51">
        <v>8</v>
      </c>
      <c r="AA97" s="51">
        <v>1.6</v>
      </c>
      <c r="AB97" s="73">
        <f>C97/$C$2</f>
        <v>0.42807017543859649</v>
      </c>
      <c r="AC97" s="74">
        <f>(D97*C97)/1000</f>
        <v>33.427999999999997</v>
      </c>
      <c r="AD97" s="75">
        <f>(AC97)/$E$3</f>
        <v>0.31241121495327101</v>
      </c>
      <c r="AE97" s="76">
        <f>(G97*C97)/1000</f>
        <v>43.31</v>
      </c>
      <c r="AF97" s="75">
        <f>(AE97)/$G$3</f>
        <v>0.40476635514018694</v>
      </c>
      <c r="AG97" s="88">
        <f>(0.8*C97*G97)/60</f>
        <v>577.4666666666667</v>
      </c>
    </row>
    <row r="98" spans="1:33">
      <c r="A98" s="26" t="s">
        <v>46</v>
      </c>
      <c r="B98" s="5">
        <v>2176</v>
      </c>
      <c r="C98" s="5">
        <v>97</v>
      </c>
      <c r="D98" s="5">
        <v>238</v>
      </c>
      <c r="E98" s="5">
        <v>6</v>
      </c>
      <c r="F98" s="55">
        <v>0.97</v>
      </c>
      <c r="G98" s="5">
        <v>403</v>
      </c>
      <c r="H98" s="5">
        <v>4</v>
      </c>
      <c r="I98" s="55">
        <v>0.99</v>
      </c>
      <c r="J98" s="5">
        <v>746</v>
      </c>
      <c r="K98" s="5">
        <v>24</v>
      </c>
      <c r="L98" s="55">
        <v>0.97</v>
      </c>
      <c r="M98" s="22" t="s">
        <v>76</v>
      </c>
      <c r="N98" s="22" t="s">
        <v>77</v>
      </c>
      <c r="O98" s="5">
        <v>1133</v>
      </c>
      <c r="P98" s="5">
        <v>1048</v>
      </c>
      <c r="Q98" s="5" t="s">
        <v>78</v>
      </c>
      <c r="R98" s="22">
        <v>15</v>
      </c>
      <c r="S98" s="55">
        <v>0.68</v>
      </c>
      <c r="T98" s="5" t="s">
        <v>79</v>
      </c>
      <c r="U98" s="22" t="s">
        <v>80</v>
      </c>
      <c r="V98" s="55">
        <v>0.91</v>
      </c>
      <c r="W98" s="5">
        <v>700</v>
      </c>
      <c r="X98" s="5">
        <v>4564</v>
      </c>
      <c r="Y98" s="6">
        <f t="shared" si="69"/>
        <v>2.0974264705882355</v>
      </c>
      <c r="Z98" s="48">
        <v>16</v>
      </c>
      <c r="AA98" s="48">
        <v>1.7</v>
      </c>
      <c r="AB98" s="73">
        <f t="shared" ref="AB98:AB110" si="70">C98/$C$2</f>
        <v>0.34035087719298246</v>
      </c>
      <c r="AC98" s="74">
        <f t="shared" ref="AC98:AC110" si="71">(D98*C98)/1000</f>
        <v>23.085999999999999</v>
      </c>
      <c r="AD98" s="75">
        <f t="shared" ref="AD98:AD110" si="72">(AC98)/$E$3</f>
        <v>0.21575700934579436</v>
      </c>
      <c r="AE98" s="76">
        <f t="shared" ref="AE98:AE110" si="73">(G98*C98)/1000</f>
        <v>39.091000000000001</v>
      </c>
      <c r="AF98" s="75">
        <f t="shared" ref="AF98:AF110" si="74">(AE98)/$G$3</f>
        <v>0.36533644859813086</v>
      </c>
      <c r="AG98" s="88">
        <f t="shared" ref="AG98:AG108" si="75">(0.8*C98*G98)/60</f>
        <v>521.21333333333337</v>
      </c>
    </row>
    <row r="99" spans="1:33">
      <c r="A99" s="26" t="s">
        <v>47</v>
      </c>
      <c r="B99" s="5">
        <v>3501</v>
      </c>
      <c r="C99" s="5">
        <v>113</v>
      </c>
      <c r="D99" s="5">
        <v>248</v>
      </c>
      <c r="E99" s="5">
        <v>9</v>
      </c>
      <c r="F99" s="55">
        <v>0.97</v>
      </c>
      <c r="G99" s="5">
        <v>374</v>
      </c>
      <c r="H99" s="5">
        <v>6</v>
      </c>
      <c r="I99" s="55">
        <v>0.98</v>
      </c>
      <c r="J99" s="5">
        <v>704</v>
      </c>
      <c r="K99" s="5">
        <v>31</v>
      </c>
      <c r="L99" s="55">
        <v>0.95</v>
      </c>
      <c r="M99" s="22">
        <v>7.4</v>
      </c>
      <c r="N99" s="22">
        <v>7.57</v>
      </c>
      <c r="O99" s="5">
        <v>1214</v>
      </c>
      <c r="P99" s="5">
        <v>1033</v>
      </c>
      <c r="Q99" s="5">
        <v>48.8</v>
      </c>
      <c r="R99" s="22">
        <v>9.9</v>
      </c>
      <c r="S99" s="55">
        <v>0.79</v>
      </c>
      <c r="T99" s="5">
        <v>7.8</v>
      </c>
      <c r="U99" s="22">
        <v>1.27</v>
      </c>
      <c r="V99" s="55">
        <v>0.82</v>
      </c>
      <c r="W99" s="5">
        <v>839</v>
      </c>
      <c r="X99" s="5">
        <v>4678</v>
      </c>
      <c r="Y99" s="6">
        <f t="shared" si="69"/>
        <v>1.336189660097115</v>
      </c>
      <c r="Z99" s="48">
        <v>15.2</v>
      </c>
      <c r="AA99" s="48">
        <v>1.5</v>
      </c>
      <c r="AB99" s="73">
        <f t="shared" si="70"/>
        <v>0.39649122807017545</v>
      </c>
      <c r="AC99" s="74">
        <f t="shared" si="71"/>
        <v>28.024000000000001</v>
      </c>
      <c r="AD99" s="75">
        <f t="shared" si="72"/>
        <v>0.26190654205607478</v>
      </c>
      <c r="AE99" s="76">
        <f t="shared" si="73"/>
        <v>42.262</v>
      </c>
      <c r="AF99" s="75">
        <f t="shared" si="74"/>
        <v>0.39497196261682244</v>
      </c>
      <c r="AG99" s="88">
        <f t="shared" si="75"/>
        <v>563.49333333333334</v>
      </c>
    </row>
    <row r="100" spans="1:33">
      <c r="A100" s="26" t="s">
        <v>48</v>
      </c>
      <c r="B100" s="5">
        <v>3556</v>
      </c>
      <c r="C100" s="5">
        <v>119</v>
      </c>
      <c r="D100" s="5">
        <v>245</v>
      </c>
      <c r="E100" s="5">
        <v>11</v>
      </c>
      <c r="F100" s="55">
        <v>0.95</v>
      </c>
      <c r="G100" s="5">
        <v>503</v>
      </c>
      <c r="H100" s="5">
        <v>8</v>
      </c>
      <c r="I100" s="55">
        <v>0.98</v>
      </c>
      <c r="J100" s="5">
        <v>884</v>
      </c>
      <c r="K100" s="5">
        <v>35</v>
      </c>
      <c r="L100" s="55">
        <v>0.96</v>
      </c>
      <c r="M100" s="22">
        <v>7.24</v>
      </c>
      <c r="N100" s="22">
        <v>7.49</v>
      </c>
      <c r="O100" s="5">
        <v>1240</v>
      </c>
      <c r="P100" s="5">
        <v>1063</v>
      </c>
      <c r="Q100" s="5">
        <v>52.7</v>
      </c>
      <c r="R100" s="22">
        <v>8.9</v>
      </c>
      <c r="S100" s="55">
        <v>0.88</v>
      </c>
      <c r="T100" s="5">
        <v>7.2</v>
      </c>
      <c r="U100" s="22">
        <v>0.89</v>
      </c>
      <c r="V100" s="55">
        <v>0.87</v>
      </c>
      <c r="W100" s="5">
        <v>872</v>
      </c>
      <c r="X100" s="5">
        <v>5784</v>
      </c>
      <c r="Y100" s="6">
        <f t="shared" si="69"/>
        <v>1.626546681664792</v>
      </c>
      <c r="Z100" s="48">
        <v>19</v>
      </c>
      <c r="AA100" s="48" t="s">
        <v>81</v>
      </c>
      <c r="AB100" s="73">
        <f t="shared" si="70"/>
        <v>0.41754385964912283</v>
      </c>
      <c r="AC100" s="74">
        <f t="shared" si="71"/>
        <v>29.155000000000001</v>
      </c>
      <c r="AD100" s="75">
        <f t="shared" si="72"/>
        <v>0.27247663551401868</v>
      </c>
      <c r="AE100" s="76">
        <f t="shared" si="73"/>
        <v>59.856999999999999</v>
      </c>
      <c r="AF100" s="75">
        <f t="shared" si="74"/>
        <v>0.55941121495327106</v>
      </c>
      <c r="AG100" s="88">
        <f t="shared" si="75"/>
        <v>798.09333333333336</v>
      </c>
    </row>
    <row r="101" spans="1:33">
      <c r="A101" s="26" t="s">
        <v>49</v>
      </c>
      <c r="B101" s="5">
        <v>3698</v>
      </c>
      <c r="C101" s="5">
        <v>119</v>
      </c>
      <c r="D101" s="5">
        <v>212</v>
      </c>
      <c r="E101" s="5">
        <v>3</v>
      </c>
      <c r="F101" s="55">
        <v>0.99</v>
      </c>
      <c r="G101" s="5">
        <v>398</v>
      </c>
      <c r="H101" s="5">
        <v>6</v>
      </c>
      <c r="I101" s="55">
        <v>0.98</v>
      </c>
      <c r="J101" s="5">
        <v>684</v>
      </c>
      <c r="K101" s="5">
        <v>20</v>
      </c>
      <c r="L101" s="55">
        <v>0.97</v>
      </c>
      <c r="M101" s="22">
        <v>7.12</v>
      </c>
      <c r="N101" s="22">
        <v>7.61</v>
      </c>
      <c r="O101" s="5">
        <v>1595</v>
      </c>
      <c r="P101" s="5">
        <v>975</v>
      </c>
      <c r="Q101" s="5">
        <v>48.6</v>
      </c>
      <c r="R101" s="22">
        <v>3.4</v>
      </c>
      <c r="S101" s="55">
        <v>0.92</v>
      </c>
      <c r="T101" s="5">
        <v>6.6</v>
      </c>
      <c r="U101" s="22">
        <v>1.41</v>
      </c>
      <c r="V101" s="55">
        <v>0.77</v>
      </c>
      <c r="W101" s="5">
        <v>898</v>
      </c>
      <c r="X101" s="5">
        <v>5906</v>
      </c>
      <c r="Y101" s="6">
        <f t="shared" si="69"/>
        <v>1.5970795024337481</v>
      </c>
      <c r="Z101" s="48">
        <v>10</v>
      </c>
      <c r="AA101" s="48">
        <v>0.9</v>
      </c>
      <c r="AB101" s="73">
        <f t="shared" si="70"/>
        <v>0.41754385964912283</v>
      </c>
      <c r="AC101" s="74">
        <f t="shared" si="71"/>
        <v>25.228000000000002</v>
      </c>
      <c r="AD101" s="75">
        <f t="shared" si="72"/>
        <v>0.23577570093457945</v>
      </c>
      <c r="AE101" s="76">
        <f t="shared" si="73"/>
        <v>47.362000000000002</v>
      </c>
      <c r="AF101" s="75">
        <f t="shared" si="74"/>
        <v>0.44263551401869161</v>
      </c>
      <c r="AG101" s="88">
        <f t="shared" si="75"/>
        <v>631.49333333333334</v>
      </c>
    </row>
    <row r="102" spans="1:33">
      <c r="A102" s="26" t="s">
        <v>50</v>
      </c>
      <c r="B102" s="5">
        <v>3617</v>
      </c>
      <c r="C102" s="5">
        <v>121</v>
      </c>
      <c r="D102" s="5">
        <v>207</v>
      </c>
      <c r="E102" s="5">
        <v>8</v>
      </c>
      <c r="F102" s="55">
        <v>0.96</v>
      </c>
      <c r="G102" s="5">
        <v>402</v>
      </c>
      <c r="H102" s="5">
        <v>6</v>
      </c>
      <c r="I102" s="55">
        <v>0.98</v>
      </c>
      <c r="J102" s="5">
        <v>752</v>
      </c>
      <c r="K102" s="5">
        <v>27</v>
      </c>
      <c r="L102" s="55">
        <v>0.96</v>
      </c>
      <c r="M102" s="22">
        <v>7.2</v>
      </c>
      <c r="N102" s="22">
        <v>7.5</v>
      </c>
      <c r="O102" s="5">
        <v>1311</v>
      </c>
      <c r="P102" s="5">
        <v>939</v>
      </c>
      <c r="Q102" s="5">
        <v>51.8</v>
      </c>
      <c r="R102" s="22">
        <v>3.9</v>
      </c>
      <c r="S102" s="55">
        <v>0.9</v>
      </c>
      <c r="T102" s="5">
        <v>8.1</v>
      </c>
      <c r="U102" s="22">
        <v>1.83</v>
      </c>
      <c r="V102" s="55">
        <v>0.75</v>
      </c>
      <c r="W102" s="5">
        <v>855</v>
      </c>
      <c r="X102" s="5">
        <v>5860</v>
      </c>
      <c r="Y102" s="6">
        <f t="shared" si="69"/>
        <v>1.6201271772186896</v>
      </c>
      <c r="Z102" s="48">
        <v>18</v>
      </c>
      <c r="AA102" s="48">
        <v>2.1</v>
      </c>
      <c r="AB102" s="73">
        <f t="shared" si="70"/>
        <v>0.42456140350877192</v>
      </c>
      <c r="AC102" s="74">
        <f t="shared" si="71"/>
        <v>25.047000000000001</v>
      </c>
      <c r="AD102" s="75">
        <f t="shared" si="72"/>
        <v>0.2340841121495327</v>
      </c>
      <c r="AE102" s="76">
        <f t="shared" si="73"/>
        <v>48.642000000000003</v>
      </c>
      <c r="AF102" s="75">
        <f t="shared" si="74"/>
        <v>0.45459813084112155</v>
      </c>
      <c r="AG102" s="88">
        <f t="shared" si="75"/>
        <v>648.56000000000006</v>
      </c>
    </row>
    <row r="103" spans="1:33">
      <c r="A103" s="26" t="s">
        <v>51</v>
      </c>
      <c r="B103" s="5">
        <v>3525</v>
      </c>
      <c r="C103" s="5">
        <v>113.70967741935483</v>
      </c>
      <c r="D103" s="5">
        <v>254.25</v>
      </c>
      <c r="E103" s="5">
        <v>6.8</v>
      </c>
      <c r="F103" s="55">
        <v>0.97</v>
      </c>
      <c r="G103" s="5">
        <v>428</v>
      </c>
      <c r="H103" s="5">
        <v>4</v>
      </c>
      <c r="I103" s="55">
        <v>0.99</v>
      </c>
      <c r="J103" s="5">
        <v>746</v>
      </c>
      <c r="K103" s="5">
        <v>27</v>
      </c>
      <c r="L103" s="55">
        <v>0.97</v>
      </c>
      <c r="M103" s="32">
        <v>7.3450000000000006</v>
      </c>
      <c r="N103" s="32">
        <v>7.6479999999999988</v>
      </c>
      <c r="O103" s="5">
        <v>1278.25</v>
      </c>
      <c r="P103" s="5">
        <v>978.8</v>
      </c>
      <c r="Q103" s="5">
        <v>50.4</v>
      </c>
      <c r="R103" s="22">
        <v>2.2000000000000002</v>
      </c>
      <c r="S103" s="55">
        <v>0.95</v>
      </c>
      <c r="T103" s="5">
        <v>7.7350000000000003</v>
      </c>
      <c r="U103" s="22">
        <v>3.1640000000000001</v>
      </c>
      <c r="V103" s="55">
        <v>0.57999999999999996</v>
      </c>
      <c r="W103" s="5">
        <v>784</v>
      </c>
      <c r="X103" s="5">
        <v>5852</v>
      </c>
      <c r="Y103" s="6">
        <f t="shared" si="69"/>
        <v>1.6601418439716311</v>
      </c>
      <c r="Z103" s="48">
        <v>0</v>
      </c>
      <c r="AA103" s="48" t="s">
        <v>82</v>
      </c>
      <c r="AB103" s="73">
        <f t="shared" si="70"/>
        <v>0.39898132427843802</v>
      </c>
      <c r="AC103" s="74">
        <f t="shared" si="71"/>
        <v>28.910685483870967</v>
      </c>
      <c r="AD103" s="75">
        <f t="shared" si="72"/>
        <v>0.27019332227916792</v>
      </c>
      <c r="AE103" s="76">
        <f t="shared" si="73"/>
        <v>48.667741935483875</v>
      </c>
      <c r="AF103" s="75">
        <f t="shared" si="74"/>
        <v>0.45483870967741941</v>
      </c>
      <c r="AG103" s="88">
        <f t="shared" si="75"/>
        <v>648.90322580645159</v>
      </c>
    </row>
    <row r="104" spans="1:33">
      <c r="A104" s="26" t="s">
        <v>52</v>
      </c>
      <c r="B104" s="5">
        <v>4061</v>
      </c>
      <c r="C104" s="5">
        <v>131</v>
      </c>
      <c r="D104" s="5">
        <v>204</v>
      </c>
      <c r="E104" s="5">
        <v>14</v>
      </c>
      <c r="F104" s="55">
        <v>0.91</v>
      </c>
      <c r="G104" s="5">
        <v>310</v>
      </c>
      <c r="H104" s="5">
        <v>8</v>
      </c>
      <c r="I104" s="55">
        <v>0.97</v>
      </c>
      <c r="J104" s="5">
        <v>595</v>
      </c>
      <c r="K104" s="5">
        <v>29</v>
      </c>
      <c r="L104" s="55">
        <v>0.94</v>
      </c>
      <c r="M104" s="22">
        <v>8.2899999999999991</v>
      </c>
      <c r="N104" s="22">
        <v>7.57</v>
      </c>
      <c r="O104" s="5">
        <v>1193</v>
      </c>
      <c r="P104" s="5">
        <v>963</v>
      </c>
      <c r="Q104" s="5">
        <v>50</v>
      </c>
      <c r="R104" s="22">
        <v>2.2000000000000002</v>
      </c>
      <c r="S104" s="55">
        <v>0.91</v>
      </c>
      <c r="T104" s="5">
        <v>8.9</v>
      </c>
      <c r="U104" s="22">
        <v>3.26</v>
      </c>
      <c r="V104" s="55">
        <v>0.75</v>
      </c>
      <c r="W104" s="5">
        <v>910</v>
      </c>
      <c r="X104" s="5">
        <v>6141</v>
      </c>
      <c r="Y104" s="6">
        <f t="shared" si="69"/>
        <v>1.5121891159812855</v>
      </c>
      <c r="Z104" s="48">
        <v>10</v>
      </c>
      <c r="AA104" s="48">
        <v>1.5</v>
      </c>
      <c r="AB104" s="73">
        <f t="shared" si="70"/>
        <v>0.45964912280701753</v>
      </c>
      <c r="AC104" s="74">
        <f t="shared" si="71"/>
        <v>26.724</v>
      </c>
      <c r="AD104" s="75">
        <f t="shared" si="72"/>
        <v>0.2497570093457944</v>
      </c>
      <c r="AE104" s="76">
        <f t="shared" si="73"/>
        <v>40.61</v>
      </c>
      <c r="AF104" s="75">
        <f t="shared" si="74"/>
        <v>0.37953271028037383</v>
      </c>
      <c r="AG104" s="88">
        <f t="shared" si="75"/>
        <v>541.4666666666667</v>
      </c>
    </row>
    <row r="105" spans="1:33">
      <c r="A105" s="26" t="s">
        <v>53</v>
      </c>
      <c r="B105" s="5">
        <v>4147</v>
      </c>
      <c r="C105" s="5">
        <v>138</v>
      </c>
      <c r="D105" s="5">
        <v>197</v>
      </c>
      <c r="E105" s="5">
        <v>6</v>
      </c>
      <c r="F105" s="55">
        <v>0.96</v>
      </c>
      <c r="G105" s="5">
        <v>398</v>
      </c>
      <c r="H105" s="5">
        <v>5</v>
      </c>
      <c r="I105" s="55">
        <v>0.99</v>
      </c>
      <c r="J105" s="5">
        <v>726</v>
      </c>
      <c r="K105" s="5">
        <v>21</v>
      </c>
      <c r="L105" s="55">
        <v>0.97</v>
      </c>
      <c r="M105" s="22">
        <v>7.6</v>
      </c>
      <c r="N105" s="22">
        <v>7.8</v>
      </c>
      <c r="O105" s="5">
        <v>1269</v>
      </c>
      <c r="P105" s="5">
        <v>877</v>
      </c>
      <c r="Q105" s="5">
        <v>62</v>
      </c>
      <c r="R105" s="22">
        <v>4</v>
      </c>
      <c r="S105" s="55">
        <v>0.93</v>
      </c>
      <c r="T105" s="5">
        <v>9.5</v>
      </c>
      <c r="U105" s="22">
        <v>4.12</v>
      </c>
      <c r="V105" s="55">
        <v>0.66</v>
      </c>
      <c r="W105" s="5">
        <v>911</v>
      </c>
      <c r="X105" s="5">
        <v>5832</v>
      </c>
      <c r="Y105" s="6">
        <f t="shared" si="69"/>
        <v>1.4063178201109237</v>
      </c>
      <c r="Z105" s="48">
        <v>20</v>
      </c>
      <c r="AA105" s="48">
        <v>1.6</v>
      </c>
      <c r="AB105" s="73">
        <f t="shared" si="70"/>
        <v>0.48421052631578948</v>
      </c>
      <c r="AC105" s="74">
        <f t="shared" si="71"/>
        <v>27.186</v>
      </c>
      <c r="AD105" s="75">
        <f t="shared" si="72"/>
        <v>0.2540747663551402</v>
      </c>
      <c r="AE105" s="76">
        <f t="shared" si="73"/>
        <v>54.923999999999999</v>
      </c>
      <c r="AF105" s="75">
        <f t="shared" si="74"/>
        <v>0.5133084112149533</v>
      </c>
      <c r="AG105" s="88">
        <f t="shared" si="75"/>
        <v>732.32</v>
      </c>
    </row>
    <row r="106" spans="1:33">
      <c r="A106" s="26" t="s">
        <v>54</v>
      </c>
      <c r="B106" s="5">
        <v>3892</v>
      </c>
      <c r="C106" s="5">
        <v>126</v>
      </c>
      <c r="D106" s="5">
        <v>235</v>
      </c>
      <c r="E106" s="5">
        <v>6</v>
      </c>
      <c r="F106" s="55">
        <v>0.97</v>
      </c>
      <c r="G106" s="5">
        <v>263</v>
      </c>
      <c r="H106" s="5">
        <v>5</v>
      </c>
      <c r="I106" s="55">
        <v>0.98</v>
      </c>
      <c r="J106" s="5">
        <v>650</v>
      </c>
      <c r="K106" s="5">
        <v>25</v>
      </c>
      <c r="L106" s="55">
        <v>0.96</v>
      </c>
      <c r="M106" s="22">
        <v>7.41</v>
      </c>
      <c r="N106" s="22">
        <v>7.79</v>
      </c>
      <c r="O106" s="5">
        <v>1448</v>
      </c>
      <c r="P106" s="5">
        <v>1107</v>
      </c>
      <c r="Q106" s="5">
        <v>42.5</v>
      </c>
      <c r="R106" s="22">
        <v>2.6</v>
      </c>
      <c r="S106" s="55">
        <v>0.94</v>
      </c>
      <c r="T106" s="5">
        <v>8.8000000000000007</v>
      </c>
      <c r="U106" s="22">
        <v>1.08</v>
      </c>
      <c r="V106" s="55">
        <v>0.96</v>
      </c>
      <c r="W106" s="5">
        <v>1029</v>
      </c>
      <c r="X106" s="5">
        <v>5755</v>
      </c>
      <c r="Y106" s="6">
        <f t="shared" si="69"/>
        <v>1.4786742034943474</v>
      </c>
      <c r="Z106" s="48">
        <v>0</v>
      </c>
      <c r="AA106" s="48" t="s">
        <v>82</v>
      </c>
      <c r="AB106" s="73">
        <f t="shared" si="70"/>
        <v>0.44210526315789472</v>
      </c>
      <c r="AC106" s="74">
        <f t="shared" si="71"/>
        <v>29.61</v>
      </c>
      <c r="AD106" s="75">
        <f t="shared" si="72"/>
        <v>0.27672897196261681</v>
      </c>
      <c r="AE106" s="76">
        <f t="shared" si="73"/>
        <v>33.137999999999998</v>
      </c>
      <c r="AF106" s="75">
        <f t="shared" si="74"/>
        <v>0.30970093457943926</v>
      </c>
      <c r="AG106" s="88">
        <f t="shared" si="75"/>
        <v>441.84000000000003</v>
      </c>
    </row>
    <row r="107" spans="1:33">
      <c r="A107" s="26" t="s">
        <v>55</v>
      </c>
      <c r="B107" s="5">
        <v>3971</v>
      </c>
      <c r="C107" s="5">
        <v>132</v>
      </c>
      <c r="D107" s="5">
        <v>244</v>
      </c>
      <c r="E107" s="5">
        <v>7</v>
      </c>
      <c r="F107" s="55">
        <v>0.97</v>
      </c>
      <c r="G107" s="5">
        <v>460</v>
      </c>
      <c r="H107" s="5">
        <v>5</v>
      </c>
      <c r="I107" s="55">
        <v>0.99</v>
      </c>
      <c r="J107" s="5">
        <v>915</v>
      </c>
      <c r="K107" s="5">
        <v>19</v>
      </c>
      <c r="L107" s="55">
        <v>0.98</v>
      </c>
      <c r="M107" s="22">
        <v>7.55</v>
      </c>
      <c r="N107" s="22">
        <v>7.71</v>
      </c>
      <c r="O107" s="5">
        <v>1313</v>
      </c>
      <c r="P107" s="5">
        <v>1145</v>
      </c>
      <c r="Q107" s="5">
        <v>55.7</v>
      </c>
      <c r="R107" s="22">
        <v>6.4</v>
      </c>
      <c r="S107" s="55">
        <v>0.87</v>
      </c>
      <c r="T107" s="5">
        <v>7.4</v>
      </c>
      <c r="U107" s="22">
        <v>1.95</v>
      </c>
      <c r="V107" s="55">
        <v>0.72</v>
      </c>
      <c r="W107" s="5">
        <v>957</v>
      </c>
      <c r="X107" s="5">
        <v>5020</v>
      </c>
      <c r="Y107" s="6">
        <f t="shared" si="69"/>
        <v>1.2641651976832031</v>
      </c>
      <c r="Z107" s="48">
        <v>20</v>
      </c>
      <c r="AA107" s="48">
        <v>1.2</v>
      </c>
      <c r="AB107" s="73">
        <f t="shared" si="70"/>
        <v>0.4631578947368421</v>
      </c>
      <c r="AC107" s="74">
        <f t="shared" si="71"/>
        <v>32.207999999999998</v>
      </c>
      <c r="AD107" s="75">
        <f t="shared" si="72"/>
        <v>0.30100934579439254</v>
      </c>
      <c r="AE107" s="76">
        <f t="shared" si="73"/>
        <v>60.72</v>
      </c>
      <c r="AF107" s="75">
        <f t="shared" si="74"/>
        <v>0.56747663551401872</v>
      </c>
      <c r="AG107" s="88">
        <f t="shared" si="75"/>
        <v>809.60000000000014</v>
      </c>
    </row>
    <row r="108" spans="1:33" ht="13.5" thickBot="1">
      <c r="A108" s="26" t="s">
        <v>56</v>
      </c>
      <c r="B108" s="5">
        <v>4063</v>
      </c>
      <c r="C108" s="5">
        <v>131</v>
      </c>
      <c r="D108" s="5">
        <v>186</v>
      </c>
      <c r="E108" s="5">
        <v>5</v>
      </c>
      <c r="F108" s="55">
        <v>0.97</v>
      </c>
      <c r="G108" s="5">
        <v>398</v>
      </c>
      <c r="H108" s="5">
        <v>5</v>
      </c>
      <c r="I108" s="55">
        <v>0.99</v>
      </c>
      <c r="J108" s="5">
        <v>733</v>
      </c>
      <c r="K108" s="5">
        <v>21</v>
      </c>
      <c r="L108" s="55">
        <v>0.97</v>
      </c>
      <c r="M108" s="22">
        <v>7.59</v>
      </c>
      <c r="N108" s="22">
        <v>7.62</v>
      </c>
      <c r="O108" s="5">
        <v>1543</v>
      </c>
      <c r="P108" s="5">
        <v>967</v>
      </c>
      <c r="Q108" s="5">
        <v>59.8</v>
      </c>
      <c r="R108" s="22">
        <v>3.4</v>
      </c>
      <c r="S108" s="55">
        <v>0.95</v>
      </c>
      <c r="T108" s="5">
        <v>7.2</v>
      </c>
      <c r="U108" s="22">
        <v>1.4</v>
      </c>
      <c r="V108" s="55">
        <v>0.8</v>
      </c>
      <c r="W108" s="5">
        <v>967</v>
      </c>
      <c r="X108" s="5">
        <v>5407</v>
      </c>
      <c r="Y108" s="6">
        <f t="shared" si="69"/>
        <v>1.3307900566084174</v>
      </c>
      <c r="Z108" s="49">
        <v>11</v>
      </c>
      <c r="AA108" s="48">
        <v>1.2</v>
      </c>
      <c r="AB108" s="73">
        <f t="shared" si="70"/>
        <v>0.45964912280701753</v>
      </c>
      <c r="AC108" s="74">
        <f t="shared" si="71"/>
        <v>24.366</v>
      </c>
      <c r="AD108" s="75">
        <f t="shared" si="72"/>
        <v>0.2277196261682243</v>
      </c>
      <c r="AE108" s="76">
        <f t="shared" si="73"/>
        <v>52.137999999999998</v>
      </c>
      <c r="AF108" s="75">
        <f t="shared" si="74"/>
        <v>0.48727102803738315</v>
      </c>
      <c r="AG108" s="88">
        <f t="shared" si="75"/>
        <v>695.1733333333334</v>
      </c>
    </row>
    <row r="109" spans="1:33" ht="13.5" thickTop="1">
      <c r="A109" s="44" t="s">
        <v>83</v>
      </c>
      <c r="B109" s="45">
        <f>SUM(B97:B108)</f>
        <v>43994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6"/>
      <c r="O109" s="47"/>
      <c r="P109" s="47"/>
      <c r="Q109" s="45"/>
      <c r="R109" s="46"/>
      <c r="S109" s="45"/>
      <c r="T109" s="45"/>
      <c r="U109" s="46"/>
      <c r="V109" s="45"/>
      <c r="W109" s="45">
        <f>SUM(W97:W108)</f>
        <v>10672</v>
      </c>
      <c r="X109" s="45">
        <f>SUM(X97:X108)</f>
        <v>65537</v>
      </c>
      <c r="Y109" s="45">
        <f>SUM(Y97:Y108)</f>
        <v>18.180769990216792</v>
      </c>
      <c r="Z109" s="45">
        <f>SUM(Z97:Z108)</f>
        <v>147.19999999999999</v>
      </c>
      <c r="AA109" s="50">
        <f>AVERAGE(AA97:AA108)</f>
        <v>1.4777777777777776</v>
      </c>
      <c r="AB109" s="77"/>
      <c r="AC109" s="78"/>
      <c r="AD109" s="79"/>
      <c r="AE109" s="80"/>
      <c r="AF109" s="79"/>
      <c r="AG109" s="90"/>
    </row>
    <row r="110" spans="1:33" ht="13.5" thickBot="1">
      <c r="A110" s="7" t="s">
        <v>84</v>
      </c>
      <c r="B110" s="8">
        <f t="shared" ref="B110:Y110" si="76">AVERAGE(B97:B108)</f>
        <v>3666.1666666666665</v>
      </c>
      <c r="C110" s="8">
        <f t="shared" si="76"/>
        <v>121.89247311827957</v>
      </c>
      <c r="D110" s="8">
        <f t="shared" si="76"/>
        <v>228.6875</v>
      </c>
      <c r="E110" s="8">
        <f t="shared" si="76"/>
        <v>7.2333333333333334</v>
      </c>
      <c r="F110" s="40">
        <f>AVERAGE(F97:F108)</f>
        <v>0.96416666666666684</v>
      </c>
      <c r="G110" s="8">
        <f>AVERAGE(G97:G108)</f>
        <v>391</v>
      </c>
      <c r="H110" s="8">
        <f>AVERAGE(H97:H108)</f>
        <v>5.666666666666667</v>
      </c>
      <c r="I110" s="40">
        <f>AVERAGE(I97:I108)</f>
        <v>0.98333333333333339</v>
      </c>
      <c r="J110" s="8">
        <f t="shared" si="76"/>
        <v>735.58333333333337</v>
      </c>
      <c r="K110" s="8">
        <f t="shared" si="76"/>
        <v>26.083333333333332</v>
      </c>
      <c r="L110" s="40">
        <f>AVERAGE(L97:L108)</f>
        <v>0.96166666666666678</v>
      </c>
      <c r="M110" s="20">
        <f t="shared" si="76"/>
        <v>7.5350000000000001</v>
      </c>
      <c r="N110" s="20">
        <f t="shared" si="76"/>
        <v>7.6207272727272715</v>
      </c>
      <c r="O110" s="24">
        <f t="shared" si="76"/>
        <v>1347.1875</v>
      </c>
      <c r="P110" s="24">
        <f t="shared" si="76"/>
        <v>1008.5666666666666</v>
      </c>
      <c r="Q110" s="8">
        <f t="shared" si="76"/>
        <v>54.636363636363626</v>
      </c>
      <c r="R110" s="20">
        <f t="shared" si="76"/>
        <v>5.9166666666666679</v>
      </c>
      <c r="S110" s="40">
        <f t="shared" si="76"/>
        <v>0.88166666666666649</v>
      </c>
      <c r="T110" s="8">
        <f t="shared" si="76"/>
        <v>8.1850000000000005</v>
      </c>
      <c r="U110" s="20">
        <f t="shared" si="76"/>
        <v>1.931272727272727</v>
      </c>
      <c r="V110" s="40">
        <f t="shared" si="76"/>
        <v>0.79166666666666685</v>
      </c>
      <c r="W110" s="8">
        <f t="shared" si="76"/>
        <v>889.33333333333337</v>
      </c>
      <c r="X110" s="8">
        <f t="shared" si="76"/>
        <v>5461.416666666667</v>
      </c>
      <c r="Y110" s="19">
        <f t="shared" si="76"/>
        <v>1.5150641658513992</v>
      </c>
      <c r="Z110" s="48"/>
      <c r="AB110" s="73">
        <f t="shared" si="70"/>
        <v>0.42769288813431428</v>
      </c>
      <c r="AC110" s="74">
        <f t="shared" si="71"/>
        <v>27.875284946236558</v>
      </c>
      <c r="AD110" s="75">
        <f t="shared" si="72"/>
        <v>0.26051668174052856</v>
      </c>
      <c r="AE110" s="76">
        <f t="shared" si="73"/>
        <v>47.659956989247306</v>
      </c>
      <c r="AF110" s="75">
        <f t="shared" si="74"/>
        <v>0.44542015877801222</v>
      </c>
      <c r="AG110" s="98">
        <f>AVERAGE(AG97:AG108)</f>
        <v>634.13526881720429</v>
      </c>
    </row>
    <row r="111" spans="1:33" ht="13.5" thickTop="1"/>
    <row r="112" spans="1:33" ht="13.5" thickBot="1"/>
    <row r="113" spans="1:33" ht="13.5" thickTop="1">
      <c r="A113" s="14" t="s">
        <v>7</v>
      </c>
      <c r="B113" s="15" t="s">
        <v>8</v>
      </c>
      <c r="C113" s="15" t="s">
        <v>8</v>
      </c>
      <c r="D113" s="21" t="s">
        <v>9</v>
      </c>
      <c r="E113" s="15" t="s">
        <v>10</v>
      </c>
      <c r="F113" s="81" t="s">
        <v>4</v>
      </c>
      <c r="G113" s="15" t="s">
        <v>11</v>
      </c>
      <c r="H113" s="15" t="s">
        <v>12</v>
      </c>
      <c r="I113" s="81" t="s">
        <v>5</v>
      </c>
      <c r="J113" s="15" t="s">
        <v>13</v>
      </c>
      <c r="K113" s="15" t="s">
        <v>14</v>
      </c>
      <c r="L113" s="81" t="s">
        <v>15</v>
      </c>
      <c r="M113" s="21" t="s">
        <v>16</v>
      </c>
      <c r="N113" s="15" t="s">
        <v>17</v>
      </c>
      <c r="O113" s="21" t="s">
        <v>18</v>
      </c>
      <c r="P113" s="15" t="s">
        <v>19</v>
      </c>
      <c r="Q113" s="15" t="s">
        <v>20</v>
      </c>
      <c r="R113" s="15" t="s">
        <v>21</v>
      </c>
      <c r="S113" s="82" t="s">
        <v>22</v>
      </c>
      <c r="T113" s="15" t="s">
        <v>23</v>
      </c>
      <c r="U113" s="15" t="s">
        <v>24</v>
      </c>
      <c r="V113" s="82" t="s">
        <v>25</v>
      </c>
      <c r="W113" s="16" t="s">
        <v>26</v>
      </c>
      <c r="X113" s="16" t="s">
        <v>27</v>
      </c>
      <c r="Y113" s="16" t="s">
        <v>28</v>
      </c>
      <c r="Z113" s="52" t="s">
        <v>62</v>
      </c>
      <c r="AA113" s="83" t="s">
        <v>63</v>
      </c>
      <c r="AB113" s="65" t="s">
        <v>36</v>
      </c>
      <c r="AC113" s="66" t="s">
        <v>37</v>
      </c>
      <c r="AD113" s="67" t="s">
        <v>38</v>
      </c>
      <c r="AE113" s="68" t="s">
        <v>36</v>
      </c>
      <c r="AF113" s="67" t="s">
        <v>36</v>
      </c>
      <c r="AG113" s="65" t="s">
        <v>39</v>
      </c>
    </row>
    <row r="114" spans="1:33" ht="13.5" thickBot="1">
      <c r="A114" s="11" t="s">
        <v>85</v>
      </c>
      <c r="B114" s="12" t="s">
        <v>30</v>
      </c>
      <c r="C114" s="13" t="s">
        <v>31</v>
      </c>
      <c r="D114" s="12" t="s">
        <v>32</v>
      </c>
      <c r="E114" s="12" t="s">
        <v>32</v>
      </c>
      <c r="F114" s="84" t="s">
        <v>33</v>
      </c>
      <c r="G114" s="12" t="s">
        <v>32</v>
      </c>
      <c r="H114" s="12" t="s">
        <v>32</v>
      </c>
      <c r="I114" s="84" t="s">
        <v>33</v>
      </c>
      <c r="J114" s="12" t="s">
        <v>32</v>
      </c>
      <c r="K114" s="12" t="s">
        <v>32</v>
      </c>
      <c r="L114" s="84" t="s">
        <v>33</v>
      </c>
      <c r="M114" s="12"/>
      <c r="N114" s="12"/>
      <c r="O114" s="12"/>
      <c r="P114" s="12"/>
      <c r="Q114" s="11"/>
      <c r="R114" s="11"/>
      <c r="S114" s="84" t="s">
        <v>33</v>
      </c>
      <c r="T114" s="11"/>
      <c r="U114" s="11"/>
      <c r="V114" s="84" t="s">
        <v>33</v>
      </c>
      <c r="W114" s="13" t="s">
        <v>34</v>
      </c>
      <c r="X114" s="13" t="s">
        <v>34</v>
      </c>
      <c r="Y114" s="13" t="s">
        <v>35</v>
      </c>
      <c r="Z114" s="13" t="s">
        <v>65</v>
      </c>
      <c r="AA114" s="85" t="s">
        <v>33</v>
      </c>
      <c r="AB114" s="69" t="s">
        <v>8</v>
      </c>
      <c r="AC114" s="70" t="s">
        <v>41</v>
      </c>
      <c r="AD114" s="71" t="s">
        <v>42</v>
      </c>
      <c r="AE114" s="72" t="s">
        <v>43</v>
      </c>
      <c r="AF114" s="71" t="s">
        <v>44</v>
      </c>
      <c r="AG114" s="86" t="s">
        <v>45</v>
      </c>
    </row>
    <row r="115" spans="1:33" ht="13.5" thickTop="1">
      <c r="A115" s="26" t="s">
        <v>40</v>
      </c>
      <c r="B115" s="5">
        <v>3496</v>
      </c>
      <c r="C115" s="5">
        <v>113</v>
      </c>
      <c r="D115" s="5">
        <v>168</v>
      </c>
      <c r="E115" s="5">
        <v>6</v>
      </c>
      <c r="F115" s="87">
        <v>96</v>
      </c>
      <c r="G115" s="5">
        <v>355</v>
      </c>
      <c r="H115" s="5">
        <v>5</v>
      </c>
      <c r="I115" s="87">
        <v>99</v>
      </c>
      <c r="J115" s="5">
        <v>632</v>
      </c>
      <c r="K115" s="5">
        <v>19</v>
      </c>
      <c r="L115" s="87">
        <v>97</v>
      </c>
      <c r="M115" s="22">
        <v>7.58</v>
      </c>
      <c r="N115" s="22">
        <v>7.64</v>
      </c>
      <c r="O115" s="5">
        <v>1323</v>
      </c>
      <c r="P115" s="5">
        <v>968</v>
      </c>
      <c r="Q115" s="5">
        <v>50.9</v>
      </c>
      <c r="R115" s="22">
        <v>3.7</v>
      </c>
      <c r="S115" s="87">
        <v>92</v>
      </c>
      <c r="T115" s="5">
        <v>7</v>
      </c>
      <c r="U115" s="22">
        <v>2.14</v>
      </c>
      <c r="V115" s="87">
        <v>61</v>
      </c>
      <c r="W115" s="25">
        <v>905</v>
      </c>
      <c r="X115" s="25">
        <v>5570</v>
      </c>
      <c r="Y115" s="6">
        <f t="shared" ref="Y115:Y126" si="77">X115/B115</f>
        <v>1.5932494279176201</v>
      </c>
      <c r="Z115" s="51">
        <v>11</v>
      </c>
      <c r="AA115" s="51">
        <v>1.7</v>
      </c>
      <c r="AB115" s="73">
        <f>C115/$C$2</f>
        <v>0.39649122807017545</v>
      </c>
      <c r="AC115" s="74">
        <f>(D115*C115)/1000</f>
        <v>18.984000000000002</v>
      </c>
      <c r="AD115" s="75">
        <f>(AC115)/$E$3</f>
        <v>0.17742056074766357</v>
      </c>
      <c r="AE115" s="76">
        <f>(G115*C115)/1000</f>
        <v>40.115000000000002</v>
      </c>
      <c r="AF115" s="75">
        <f>(AE115)/$G$3</f>
        <v>0.37490654205607477</v>
      </c>
      <c r="AG115" s="88">
        <f>(0.8*C115*G115)/60</f>
        <v>534.86666666666667</v>
      </c>
    </row>
    <row r="116" spans="1:33">
      <c r="A116" s="26" t="s">
        <v>46</v>
      </c>
      <c r="B116" s="5">
        <v>3397</v>
      </c>
      <c r="C116" s="5">
        <v>121</v>
      </c>
      <c r="D116" s="5">
        <v>263</v>
      </c>
      <c r="E116" s="5">
        <v>6</v>
      </c>
      <c r="F116" s="87">
        <v>96</v>
      </c>
      <c r="G116" s="5">
        <v>390</v>
      </c>
      <c r="H116" s="5">
        <v>4</v>
      </c>
      <c r="I116" s="87">
        <v>99</v>
      </c>
      <c r="J116" s="5">
        <v>828</v>
      </c>
      <c r="K116" s="5">
        <v>22</v>
      </c>
      <c r="L116" s="87">
        <v>96</v>
      </c>
      <c r="M116" s="22">
        <v>7.56</v>
      </c>
      <c r="N116" s="22">
        <v>7.97</v>
      </c>
      <c r="O116" s="5">
        <v>1115</v>
      </c>
      <c r="P116" s="5">
        <v>923</v>
      </c>
      <c r="Q116" s="5">
        <v>54.8</v>
      </c>
      <c r="R116" s="22">
        <v>3.1</v>
      </c>
      <c r="S116" s="87">
        <v>94</v>
      </c>
      <c r="T116" s="5">
        <v>9.6999999999999993</v>
      </c>
      <c r="U116" s="22">
        <v>2.73</v>
      </c>
      <c r="V116" s="87">
        <v>71</v>
      </c>
      <c r="W116" s="5">
        <v>879</v>
      </c>
      <c r="X116" s="5">
        <v>5324</v>
      </c>
      <c r="Y116" s="6">
        <f t="shared" si="77"/>
        <v>1.5672652340300266</v>
      </c>
      <c r="Z116" s="48">
        <v>19</v>
      </c>
      <c r="AA116" s="48">
        <v>1.7</v>
      </c>
      <c r="AB116" s="73">
        <f t="shared" ref="AB116:AB126" si="78">C116/$C$2</f>
        <v>0.42456140350877192</v>
      </c>
      <c r="AC116" s="74">
        <f t="shared" ref="AC116:AC126" si="79">(D116*C116)/1000</f>
        <v>31.823</v>
      </c>
      <c r="AD116" s="75">
        <f t="shared" ref="AD116:AD128" si="80">(AC116)/$E$3</f>
        <v>0.29741121495327105</v>
      </c>
      <c r="AE116" s="76">
        <f t="shared" ref="AE116:AE126" si="81">(G116*C116)/1000</f>
        <v>47.19</v>
      </c>
      <c r="AF116" s="75">
        <f t="shared" ref="AF116:AF128" si="82">(AE116)/$G$3</f>
        <v>0.44102803738317753</v>
      </c>
      <c r="AG116" s="88">
        <f t="shared" ref="AG116:AG126" si="83">(0.8*C116*G116)/60</f>
        <v>629.20000000000016</v>
      </c>
    </row>
    <row r="117" spans="1:33">
      <c r="A117" s="26" t="s">
        <v>47</v>
      </c>
      <c r="B117" s="5">
        <v>5093</v>
      </c>
      <c r="C117" s="5">
        <v>164</v>
      </c>
      <c r="D117" s="5">
        <v>246</v>
      </c>
      <c r="E117" s="5">
        <v>7</v>
      </c>
      <c r="F117" s="87">
        <v>97</v>
      </c>
      <c r="G117" s="5">
        <v>458</v>
      </c>
      <c r="H117" s="5">
        <v>4</v>
      </c>
      <c r="I117" s="87">
        <v>99</v>
      </c>
      <c r="J117" s="5">
        <v>731</v>
      </c>
      <c r="K117" s="5">
        <v>19</v>
      </c>
      <c r="L117" s="87">
        <v>97</v>
      </c>
      <c r="M117" s="22">
        <v>7.38</v>
      </c>
      <c r="N117" s="22">
        <v>7.5</v>
      </c>
      <c r="O117" s="5">
        <v>1232</v>
      </c>
      <c r="P117" s="5">
        <v>959</v>
      </c>
      <c r="Q117" s="5">
        <v>45.5</v>
      </c>
      <c r="R117" s="22">
        <v>5.4</v>
      </c>
      <c r="S117" s="87">
        <v>90</v>
      </c>
      <c r="T117" s="5">
        <v>7.2</v>
      </c>
      <c r="U117" s="22">
        <v>4.1399999999999997</v>
      </c>
      <c r="V117" s="87">
        <v>58</v>
      </c>
      <c r="W117" s="5">
        <v>1223</v>
      </c>
      <c r="X117" s="5">
        <v>5602</v>
      </c>
      <c r="Y117" s="6">
        <f t="shared" si="77"/>
        <v>1.0999410956214413</v>
      </c>
      <c r="Z117" s="48">
        <v>41</v>
      </c>
      <c r="AA117" s="48">
        <v>1.7</v>
      </c>
      <c r="AB117" s="73">
        <f t="shared" si="78"/>
        <v>0.57543859649122808</v>
      </c>
      <c r="AC117" s="74">
        <f t="shared" si="79"/>
        <v>40.344000000000001</v>
      </c>
      <c r="AD117" s="75">
        <f t="shared" si="80"/>
        <v>0.37704672897196262</v>
      </c>
      <c r="AE117" s="76">
        <f t="shared" si="81"/>
        <v>75.111999999999995</v>
      </c>
      <c r="AF117" s="75">
        <f t="shared" si="82"/>
        <v>0.70198130841121487</v>
      </c>
      <c r="AG117" s="88">
        <f t="shared" si="83"/>
        <v>1001.4933333333335</v>
      </c>
    </row>
    <row r="118" spans="1:33">
      <c r="A118" s="26" t="s">
        <v>48</v>
      </c>
      <c r="B118" s="5">
        <v>4930</v>
      </c>
      <c r="C118" s="5">
        <v>164.33333333333334</v>
      </c>
      <c r="D118" s="5">
        <v>275</v>
      </c>
      <c r="E118" s="5">
        <v>5.04</v>
      </c>
      <c r="F118" s="87">
        <v>98.140999999999991</v>
      </c>
      <c r="G118" s="5">
        <v>382.5</v>
      </c>
      <c r="H118" s="5">
        <v>4.8</v>
      </c>
      <c r="I118" s="87">
        <v>98.790999999999997</v>
      </c>
      <c r="J118" s="5">
        <v>664.5</v>
      </c>
      <c r="K118" s="5">
        <v>17.600000000000001</v>
      </c>
      <c r="L118" s="87">
        <v>97.441000000000003</v>
      </c>
      <c r="M118" s="22">
        <v>7.3949999999999996</v>
      </c>
      <c r="N118" s="22">
        <v>7.8980000000000006</v>
      </c>
      <c r="O118" s="5">
        <v>1054.75</v>
      </c>
      <c r="P118" s="5">
        <v>857.2</v>
      </c>
      <c r="Q118" s="5">
        <v>63.900000000000006</v>
      </c>
      <c r="R118" s="22">
        <v>4.6639999999999997</v>
      </c>
      <c r="S118" s="87">
        <v>90.471000000000004</v>
      </c>
      <c r="T118" s="5">
        <v>10.192499999999999</v>
      </c>
      <c r="U118" s="22">
        <v>2.222</v>
      </c>
      <c r="V118" s="87">
        <v>81.72475</v>
      </c>
      <c r="W118" s="5">
        <v>1202</v>
      </c>
      <c r="X118" s="5">
        <v>5655</v>
      </c>
      <c r="Y118" s="6">
        <f t="shared" si="77"/>
        <v>1.1470588235294117</v>
      </c>
      <c r="Z118" s="48">
        <v>22</v>
      </c>
      <c r="AA118" s="48">
        <v>1.7</v>
      </c>
      <c r="AB118" s="73">
        <f t="shared" si="78"/>
        <v>0.5766081871345029</v>
      </c>
      <c r="AC118" s="74">
        <f t="shared" si="79"/>
        <v>45.19166666666667</v>
      </c>
      <c r="AD118" s="75">
        <f t="shared" si="80"/>
        <v>0.42235202492211843</v>
      </c>
      <c r="AE118" s="76">
        <f t="shared" si="81"/>
        <v>62.857500000000002</v>
      </c>
      <c r="AF118" s="75">
        <f t="shared" si="82"/>
        <v>0.58745327102803735</v>
      </c>
      <c r="AG118" s="88">
        <f t="shared" si="83"/>
        <v>838.1</v>
      </c>
    </row>
    <row r="119" spans="1:33">
      <c r="A119" s="26" t="s">
        <v>49</v>
      </c>
      <c r="B119" s="5">
        <v>3158</v>
      </c>
      <c r="C119" s="5">
        <v>101.87096774193549</v>
      </c>
      <c r="D119" s="5">
        <v>366.25</v>
      </c>
      <c r="E119" s="5">
        <v>11.6</v>
      </c>
      <c r="F119" s="87">
        <v>96.143000000000001</v>
      </c>
      <c r="G119" s="5">
        <v>650</v>
      </c>
      <c r="H119" s="5">
        <v>10.199999999999999</v>
      </c>
      <c r="I119" s="87">
        <v>98.124500000000012</v>
      </c>
      <c r="J119" s="5">
        <v>1177.75</v>
      </c>
      <c r="K119" s="5">
        <v>42.32</v>
      </c>
      <c r="L119" s="87">
        <v>96.095249999999993</v>
      </c>
      <c r="M119" s="22">
        <v>7.3975</v>
      </c>
      <c r="N119" s="22">
        <v>8.0460000000000012</v>
      </c>
      <c r="O119" s="5">
        <v>1215.75</v>
      </c>
      <c r="P119" s="5">
        <v>1002.8</v>
      </c>
      <c r="Q119" s="5">
        <v>75.05</v>
      </c>
      <c r="R119" s="22">
        <v>7.1</v>
      </c>
      <c r="S119" s="87">
        <v>89.520749999999992</v>
      </c>
      <c r="T119" s="5">
        <v>9.5625</v>
      </c>
      <c r="U119" s="22">
        <v>3.3199999999999994</v>
      </c>
      <c r="V119" s="87">
        <v>70.896000000000001</v>
      </c>
      <c r="W119" s="5">
        <v>739</v>
      </c>
      <c r="X119" s="5">
        <v>5807</v>
      </c>
      <c r="Y119" s="6">
        <f t="shared" si="77"/>
        <v>1.8388220392653578</v>
      </c>
      <c r="Z119" s="48">
        <v>44</v>
      </c>
      <c r="AA119" s="48">
        <v>2.4</v>
      </c>
      <c r="AB119" s="73">
        <f t="shared" si="78"/>
        <v>0.35744199207696664</v>
      </c>
      <c r="AC119" s="74">
        <f t="shared" si="79"/>
        <v>37.310241935483873</v>
      </c>
      <c r="AD119" s="75">
        <f t="shared" si="80"/>
        <v>0.34869384986433527</v>
      </c>
      <c r="AE119" s="76">
        <f t="shared" si="81"/>
        <v>66.216129032258067</v>
      </c>
      <c r="AF119" s="75">
        <f t="shared" si="82"/>
        <v>0.61884232740428102</v>
      </c>
      <c r="AG119" s="88">
        <f t="shared" si="83"/>
        <v>882.88172043010752</v>
      </c>
    </row>
    <row r="120" spans="1:33">
      <c r="A120" s="26" t="s">
        <v>50</v>
      </c>
      <c r="B120" s="5">
        <v>2983</v>
      </c>
      <c r="C120" s="5">
        <v>99.433333333333337</v>
      </c>
      <c r="D120" s="5">
        <v>275</v>
      </c>
      <c r="E120" s="5">
        <v>6.833333333333333</v>
      </c>
      <c r="F120" s="87">
        <v>97.493399999999994</v>
      </c>
      <c r="G120" s="5">
        <v>514</v>
      </c>
      <c r="H120" s="5">
        <v>6</v>
      </c>
      <c r="I120" s="87">
        <v>98.78779999999999</v>
      </c>
      <c r="J120" s="5">
        <v>952.6</v>
      </c>
      <c r="K120" s="5">
        <v>24.783333333333335</v>
      </c>
      <c r="L120" s="87">
        <v>97.378600000000006</v>
      </c>
      <c r="M120" s="22">
        <v>7.4019999999999992</v>
      </c>
      <c r="N120" s="22">
        <v>8.1850000000000005</v>
      </c>
      <c r="O120" s="5">
        <v>1056.4000000000001</v>
      </c>
      <c r="P120" s="5">
        <v>853</v>
      </c>
      <c r="Q120" s="5">
        <v>72.259999999999991</v>
      </c>
      <c r="R120" s="22">
        <v>2.4616666666666669</v>
      </c>
      <c r="S120" s="87">
        <v>96.200999999999993</v>
      </c>
      <c r="T120" s="5">
        <v>9.4559999999999995</v>
      </c>
      <c r="U120" s="22">
        <v>2.1233333333333331</v>
      </c>
      <c r="V120" s="87">
        <v>77.999799999999993</v>
      </c>
      <c r="W120" s="5">
        <v>711</v>
      </c>
      <c r="X120" s="5">
        <v>5682</v>
      </c>
      <c r="Y120" s="6">
        <f t="shared" si="77"/>
        <v>1.9047938317130406</v>
      </c>
      <c r="Z120" s="48">
        <v>17</v>
      </c>
      <c r="AA120" s="48">
        <v>2.5</v>
      </c>
      <c r="AB120" s="73">
        <f t="shared" si="78"/>
        <v>0.34888888888888892</v>
      </c>
      <c r="AC120" s="74">
        <f t="shared" si="79"/>
        <v>27.344166666666666</v>
      </c>
      <c r="AD120" s="75">
        <f t="shared" si="80"/>
        <v>0.25555295950155765</v>
      </c>
      <c r="AE120" s="76">
        <f t="shared" si="81"/>
        <v>51.10873333333334</v>
      </c>
      <c r="AF120" s="75">
        <f t="shared" si="82"/>
        <v>0.47765171339563872</v>
      </c>
      <c r="AG120" s="88">
        <f t="shared" si="83"/>
        <v>681.44977777777785</v>
      </c>
    </row>
    <row r="121" spans="1:33">
      <c r="A121" s="26" t="s">
        <v>51</v>
      </c>
      <c r="B121" s="5">
        <v>3364</v>
      </c>
      <c r="C121" s="5">
        <v>108.51612903225806</v>
      </c>
      <c r="D121" s="5">
        <v>284.75</v>
      </c>
      <c r="E121" s="5">
        <v>7.4</v>
      </c>
      <c r="F121" s="87">
        <v>97.099500000000006</v>
      </c>
      <c r="G121" s="5">
        <v>472.5</v>
      </c>
      <c r="H121" s="5">
        <v>6.8</v>
      </c>
      <c r="I121" s="87">
        <v>98.481250000000003</v>
      </c>
      <c r="J121" s="5">
        <v>824.25</v>
      </c>
      <c r="K121" s="5">
        <v>28.859999999999996</v>
      </c>
      <c r="L121" s="87">
        <v>96.480250000000012</v>
      </c>
      <c r="M121" s="32">
        <v>7.3450000000000006</v>
      </c>
      <c r="N121" s="32">
        <v>8.0299999999999994</v>
      </c>
      <c r="O121" s="5">
        <v>1126.75</v>
      </c>
      <c r="P121" s="5">
        <v>972.6</v>
      </c>
      <c r="Q121" s="5">
        <v>73.099999999999994</v>
      </c>
      <c r="R121" s="22">
        <v>6.2459999999999996</v>
      </c>
      <c r="S121" s="87">
        <v>89.986000000000004</v>
      </c>
      <c r="T121" s="5">
        <v>8.2200000000000006</v>
      </c>
      <c r="U121" s="22">
        <v>2.0940000000000003</v>
      </c>
      <c r="V121" s="87">
        <v>75.426500000000004</v>
      </c>
      <c r="W121" s="5">
        <v>791</v>
      </c>
      <c r="X121" s="5">
        <v>5656</v>
      </c>
      <c r="Y121" s="6">
        <f t="shared" si="77"/>
        <v>1.6813317479191439</v>
      </c>
      <c r="Z121" s="48">
        <v>19</v>
      </c>
      <c r="AA121" s="48">
        <v>2</v>
      </c>
      <c r="AB121" s="73">
        <f t="shared" si="78"/>
        <v>0.38075834748160725</v>
      </c>
      <c r="AC121" s="74">
        <f t="shared" si="79"/>
        <v>30.899967741935484</v>
      </c>
      <c r="AD121" s="75">
        <f t="shared" si="80"/>
        <v>0.28878474525173348</v>
      </c>
      <c r="AE121" s="76">
        <f t="shared" si="81"/>
        <v>51.273870967741935</v>
      </c>
      <c r="AF121" s="75">
        <f t="shared" si="82"/>
        <v>0.47919505577328914</v>
      </c>
      <c r="AG121" s="88">
        <f t="shared" si="83"/>
        <v>683.65161290322578</v>
      </c>
    </row>
    <row r="122" spans="1:33">
      <c r="A122" s="26" t="s">
        <v>52</v>
      </c>
      <c r="B122" s="5">
        <v>3988</v>
      </c>
      <c r="C122" s="5">
        <v>129</v>
      </c>
      <c r="D122" s="5">
        <v>228</v>
      </c>
      <c r="E122" s="5">
        <v>8</v>
      </c>
      <c r="F122" s="87">
        <v>97</v>
      </c>
      <c r="G122" s="5">
        <v>364</v>
      </c>
      <c r="H122" s="5">
        <v>8</v>
      </c>
      <c r="I122" s="87">
        <v>98</v>
      </c>
      <c r="J122" s="5">
        <v>865</v>
      </c>
      <c r="K122" s="5">
        <v>29</v>
      </c>
      <c r="L122" s="87">
        <v>97</v>
      </c>
      <c r="M122" s="22">
        <v>7.56</v>
      </c>
      <c r="N122" s="22">
        <v>7.93</v>
      </c>
      <c r="O122" s="5">
        <v>1177</v>
      </c>
      <c r="P122" s="5">
        <v>962</v>
      </c>
      <c r="Q122" s="5">
        <v>61.9</v>
      </c>
      <c r="R122" s="22">
        <v>8.8000000000000007</v>
      </c>
      <c r="S122" s="87">
        <v>86</v>
      </c>
      <c r="T122" s="5">
        <v>8.6999999999999993</v>
      </c>
      <c r="U122" s="22">
        <v>3</v>
      </c>
      <c r="V122" s="87">
        <v>74</v>
      </c>
      <c r="W122" s="5">
        <v>939</v>
      </c>
      <c r="X122" s="5">
        <v>5864</v>
      </c>
      <c r="Y122" s="6">
        <f t="shared" si="77"/>
        <v>1.4704112337011033</v>
      </c>
      <c r="Z122" s="48">
        <v>35</v>
      </c>
      <c r="AA122" s="48">
        <v>1.5</v>
      </c>
      <c r="AB122" s="73">
        <f t="shared" si="78"/>
        <v>0.45263157894736844</v>
      </c>
      <c r="AC122" s="74">
        <f t="shared" si="79"/>
        <v>29.411999999999999</v>
      </c>
      <c r="AD122" s="75">
        <f t="shared" si="80"/>
        <v>0.27487850467289721</v>
      </c>
      <c r="AE122" s="76">
        <f t="shared" si="81"/>
        <v>46.956000000000003</v>
      </c>
      <c r="AF122" s="75">
        <f t="shared" si="82"/>
        <v>0.43884112149532711</v>
      </c>
      <c r="AG122" s="88">
        <f t="shared" si="83"/>
        <v>626.08000000000004</v>
      </c>
    </row>
    <row r="123" spans="1:33">
      <c r="A123" s="26" t="s">
        <v>53</v>
      </c>
      <c r="B123" s="5">
        <v>3681</v>
      </c>
      <c r="C123" s="5">
        <v>122.7</v>
      </c>
      <c r="D123" s="5">
        <v>204.75</v>
      </c>
      <c r="E123" s="5">
        <v>7.6400000000000006</v>
      </c>
      <c r="F123" s="87">
        <v>95.679500000000004</v>
      </c>
      <c r="G123" s="5">
        <v>450</v>
      </c>
      <c r="H123" s="5">
        <v>8</v>
      </c>
      <c r="I123" s="87">
        <v>98.317999999999998</v>
      </c>
      <c r="J123" s="5">
        <v>782.25</v>
      </c>
      <c r="K123" s="5">
        <v>29.4</v>
      </c>
      <c r="L123" s="87">
        <v>96.054500000000004</v>
      </c>
      <c r="M123" s="22">
        <v>7.5924999999999994</v>
      </c>
      <c r="N123" s="22">
        <v>8.1260000000000012</v>
      </c>
      <c r="O123" s="5">
        <v>1319.5</v>
      </c>
      <c r="P123" s="5">
        <v>999.6</v>
      </c>
      <c r="Q123" s="5">
        <v>88.875</v>
      </c>
      <c r="R123" s="22">
        <v>11.089999999999998</v>
      </c>
      <c r="S123" s="87">
        <v>86.013999999999996</v>
      </c>
      <c r="T123" s="5">
        <v>9.317499999999999</v>
      </c>
      <c r="U123" s="22">
        <v>2.2600000000000002</v>
      </c>
      <c r="V123" s="87">
        <v>75.600750000000005</v>
      </c>
      <c r="W123" s="5">
        <v>883</v>
      </c>
      <c r="X123" s="5">
        <v>5711</v>
      </c>
      <c r="Y123" s="6">
        <f t="shared" si="77"/>
        <v>1.5514805759304537</v>
      </c>
      <c r="Z123" s="48">
        <v>18</v>
      </c>
      <c r="AA123" s="48">
        <v>1.9</v>
      </c>
      <c r="AB123" s="73">
        <f t="shared" si="78"/>
        <v>0.4305263157894737</v>
      </c>
      <c r="AC123" s="74">
        <f t="shared" si="79"/>
        <v>25.122825000000002</v>
      </c>
      <c r="AD123" s="75">
        <f t="shared" si="80"/>
        <v>0.23479275700934582</v>
      </c>
      <c r="AE123" s="76">
        <f t="shared" si="81"/>
        <v>55.215000000000003</v>
      </c>
      <c r="AF123" s="75">
        <f t="shared" si="82"/>
        <v>0.5160280373831776</v>
      </c>
      <c r="AG123" s="88">
        <f t="shared" si="83"/>
        <v>736.20000000000016</v>
      </c>
    </row>
    <row r="124" spans="1:33">
      <c r="A124" s="26" t="s">
        <v>54</v>
      </c>
      <c r="B124" s="5">
        <v>3033</v>
      </c>
      <c r="C124" s="5">
        <v>97.838709677419359</v>
      </c>
      <c r="D124" s="5">
        <v>230</v>
      </c>
      <c r="E124" s="5">
        <v>9.1999999999999993</v>
      </c>
      <c r="F124" s="87">
        <v>96.215249999999997</v>
      </c>
      <c r="G124" s="5">
        <v>467.5</v>
      </c>
      <c r="H124" s="5">
        <v>5.4</v>
      </c>
      <c r="I124" s="87">
        <v>98.802500000000009</v>
      </c>
      <c r="J124" s="5">
        <v>912.25</v>
      </c>
      <c r="K124" s="5">
        <v>21.479999999999997</v>
      </c>
      <c r="L124" s="87">
        <v>97.429749999999984</v>
      </c>
      <c r="M124" s="22">
        <v>7.16</v>
      </c>
      <c r="N124" s="22">
        <v>7.5419999999999989</v>
      </c>
      <c r="O124" s="5">
        <v>1467.25</v>
      </c>
      <c r="P124" s="5">
        <v>1049.2</v>
      </c>
      <c r="Q124" s="5">
        <v>78.875</v>
      </c>
      <c r="R124" s="22">
        <v>6.16</v>
      </c>
      <c r="S124" s="87">
        <v>91.889750000000006</v>
      </c>
      <c r="T124" s="5">
        <v>8.3149999999999995</v>
      </c>
      <c r="U124" s="22">
        <v>2.54</v>
      </c>
      <c r="V124" s="87">
        <v>67.243499999999997</v>
      </c>
      <c r="W124" s="5">
        <v>754</v>
      </c>
      <c r="X124" s="5">
        <v>6086</v>
      </c>
      <c r="Y124" s="6">
        <f t="shared" si="77"/>
        <v>2.0065941312232112</v>
      </c>
      <c r="Z124" s="48">
        <v>22</v>
      </c>
      <c r="AA124" s="48">
        <v>1.4</v>
      </c>
      <c r="AB124" s="73">
        <f t="shared" si="78"/>
        <v>0.34329371816638371</v>
      </c>
      <c r="AC124" s="74">
        <f t="shared" si="79"/>
        <v>22.502903225806456</v>
      </c>
      <c r="AD124" s="75">
        <f t="shared" si="80"/>
        <v>0.2103075067832379</v>
      </c>
      <c r="AE124" s="76">
        <f t="shared" si="81"/>
        <v>45.739596774193551</v>
      </c>
      <c r="AF124" s="75">
        <f t="shared" si="82"/>
        <v>0.42747286704853787</v>
      </c>
      <c r="AG124" s="88">
        <f t="shared" si="83"/>
        <v>609.86129032258066</v>
      </c>
    </row>
    <row r="125" spans="1:33">
      <c r="A125" s="26" t="s">
        <v>55</v>
      </c>
      <c r="B125" s="5">
        <v>2866</v>
      </c>
      <c r="C125" s="5">
        <v>96</v>
      </c>
      <c r="D125" s="5">
        <v>256</v>
      </c>
      <c r="E125" s="5">
        <v>10</v>
      </c>
      <c r="F125" s="87">
        <v>97</v>
      </c>
      <c r="G125" s="5">
        <v>380</v>
      </c>
      <c r="H125" s="5">
        <v>4</v>
      </c>
      <c r="I125" s="87">
        <v>99</v>
      </c>
      <c r="J125" s="5">
        <v>901</v>
      </c>
      <c r="K125" s="5">
        <v>27</v>
      </c>
      <c r="L125" s="87">
        <v>97</v>
      </c>
      <c r="M125" s="22">
        <v>7.68</v>
      </c>
      <c r="N125" s="22">
        <v>7.54</v>
      </c>
      <c r="O125" s="5">
        <v>1419</v>
      </c>
      <c r="P125" s="5">
        <v>1028</v>
      </c>
      <c r="Q125" s="5">
        <v>81.099999999999994</v>
      </c>
      <c r="R125" s="22">
        <v>4.9000000000000004</v>
      </c>
      <c r="S125" s="87">
        <v>92</v>
      </c>
      <c r="T125" s="5">
        <v>8</v>
      </c>
      <c r="U125" s="22">
        <v>3.07</v>
      </c>
      <c r="V125" s="87">
        <v>62</v>
      </c>
      <c r="W125" s="5">
        <v>720</v>
      </c>
      <c r="X125" s="5">
        <v>5906</v>
      </c>
      <c r="Y125" s="6">
        <f t="shared" si="77"/>
        <v>2.0607117934403352</v>
      </c>
      <c r="Z125" s="48">
        <v>45</v>
      </c>
      <c r="AA125" s="48">
        <v>1.5</v>
      </c>
      <c r="AB125" s="73">
        <f t="shared" si="78"/>
        <v>0.33684210526315789</v>
      </c>
      <c r="AC125" s="74">
        <f t="shared" si="79"/>
        <v>24.576000000000001</v>
      </c>
      <c r="AD125" s="75">
        <f t="shared" si="80"/>
        <v>0.22968224299065421</v>
      </c>
      <c r="AE125" s="76">
        <f t="shared" si="81"/>
        <v>36.479999999999997</v>
      </c>
      <c r="AF125" s="75">
        <f t="shared" si="82"/>
        <v>0.34093457943925232</v>
      </c>
      <c r="AG125" s="88">
        <f t="shared" si="83"/>
        <v>486.40000000000003</v>
      </c>
    </row>
    <row r="126" spans="1:33" ht="13.5" thickBot="1">
      <c r="A126" s="26" t="s">
        <v>56</v>
      </c>
      <c r="B126" s="5">
        <v>3541</v>
      </c>
      <c r="C126" s="5">
        <v>114.2258064516129</v>
      </c>
      <c r="D126" s="5">
        <v>252.25</v>
      </c>
      <c r="E126" s="5">
        <v>6.2</v>
      </c>
      <c r="F126" s="87">
        <v>97.419250000000005</v>
      </c>
      <c r="G126" s="5">
        <v>427.5</v>
      </c>
      <c r="H126" s="5">
        <v>5.2</v>
      </c>
      <c r="I126" s="87">
        <v>98.735500000000002</v>
      </c>
      <c r="J126" s="5">
        <v>852.5</v>
      </c>
      <c r="K126" s="5">
        <v>20.040000000000003</v>
      </c>
      <c r="L126" s="87">
        <v>97.600999999999999</v>
      </c>
      <c r="M126" s="22">
        <v>7.6874999999999991</v>
      </c>
      <c r="N126" s="22">
        <v>7.5579999999999998</v>
      </c>
      <c r="O126" s="5">
        <v>1392.5</v>
      </c>
      <c r="P126" s="5">
        <v>960.6</v>
      </c>
      <c r="Q126" s="5">
        <v>85.825000000000003</v>
      </c>
      <c r="R126" s="22">
        <v>3.4019999999999997</v>
      </c>
      <c r="S126" s="87">
        <v>95.871750000000006</v>
      </c>
      <c r="T126" s="5">
        <v>8.6999999999999993</v>
      </c>
      <c r="U126" s="22">
        <v>2.7600000000000002</v>
      </c>
      <c r="V126" s="87">
        <v>65.608500000000006</v>
      </c>
      <c r="W126" s="5">
        <v>869</v>
      </c>
      <c r="X126" s="5">
        <v>6017</v>
      </c>
      <c r="Y126" s="6">
        <f t="shared" si="77"/>
        <v>1.6992375035300762</v>
      </c>
      <c r="Z126" s="49">
        <v>30</v>
      </c>
      <c r="AA126" s="48">
        <v>1.7</v>
      </c>
      <c r="AB126" s="73">
        <f t="shared" si="78"/>
        <v>0.40079230333899263</v>
      </c>
      <c r="AC126" s="74">
        <f t="shared" si="79"/>
        <v>28.813459677419353</v>
      </c>
      <c r="AD126" s="75">
        <f t="shared" si="80"/>
        <v>0.26928466988242383</v>
      </c>
      <c r="AE126" s="76">
        <f t="shared" si="81"/>
        <v>48.831532258064513</v>
      </c>
      <c r="AF126" s="75">
        <f t="shared" si="82"/>
        <v>0.45636946035574311</v>
      </c>
      <c r="AG126" s="88">
        <f t="shared" si="83"/>
        <v>651.08709677419358</v>
      </c>
    </row>
    <row r="127" spans="1:33" ht="13.5" thickTop="1">
      <c r="A127" s="44" t="s">
        <v>86</v>
      </c>
      <c r="B127" s="45">
        <f>SUM(B115:B126)</f>
        <v>43530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6"/>
      <c r="N127" s="46"/>
      <c r="O127" s="47"/>
      <c r="P127" s="47"/>
      <c r="Q127" s="45"/>
      <c r="R127" s="46"/>
      <c r="S127" s="45"/>
      <c r="T127" s="45"/>
      <c r="U127" s="46"/>
      <c r="V127" s="45"/>
      <c r="W127" s="45">
        <f>SUM(W115:W126)</f>
        <v>10615</v>
      </c>
      <c r="X127" s="45">
        <f>SUM(X115:X126)</f>
        <v>68880</v>
      </c>
      <c r="Y127" s="45">
        <f>SUM(Y115:Y126)</f>
        <v>19.62089743782122</v>
      </c>
      <c r="Z127" s="89">
        <f>SUM(Z115:Z126)</f>
        <v>323</v>
      </c>
      <c r="AA127" s="79"/>
      <c r="AB127" s="77"/>
      <c r="AC127" s="78"/>
      <c r="AD127" s="79"/>
      <c r="AE127" s="80"/>
      <c r="AF127" s="79"/>
      <c r="AG127" s="90"/>
    </row>
    <row r="128" spans="1:33" ht="13.5" thickBot="1">
      <c r="A128" s="7" t="s">
        <v>87</v>
      </c>
      <c r="B128" s="8">
        <f t="shared" ref="B128:Y128" si="84">AVERAGE(B115:B126)</f>
        <v>3627.5</v>
      </c>
      <c r="C128" s="8">
        <f t="shared" si="84"/>
        <v>119.32652329749105</v>
      </c>
      <c r="D128" s="8">
        <f t="shared" si="84"/>
        <v>254.08333333333334</v>
      </c>
      <c r="E128" s="8">
        <f t="shared" si="84"/>
        <v>7.5761111111111115</v>
      </c>
      <c r="F128" s="91">
        <f>AVERAGE(F115:F126)</f>
        <v>96.765908333333314</v>
      </c>
      <c r="G128" s="8">
        <f>AVERAGE(G115:G126)</f>
        <v>442.58333333333331</v>
      </c>
      <c r="H128" s="8">
        <f>AVERAGE(H115:H126)</f>
        <v>5.9499999999999993</v>
      </c>
      <c r="I128" s="91">
        <f>AVERAGE(I115:I126)</f>
        <v>98.670045833333333</v>
      </c>
      <c r="J128" s="8">
        <f t="shared" si="84"/>
        <v>843.5916666666667</v>
      </c>
      <c r="K128" s="8">
        <f t="shared" si="84"/>
        <v>25.040277777777774</v>
      </c>
      <c r="L128" s="91">
        <f>AVERAGE(L115:L126)</f>
        <v>96.873362499999985</v>
      </c>
      <c r="M128" s="20">
        <f t="shared" si="84"/>
        <v>7.4782916666666663</v>
      </c>
      <c r="N128" s="20">
        <f t="shared" si="84"/>
        <v>7.8304166666666672</v>
      </c>
      <c r="O128" s="24">
        <f t="shared" si="84"/>
        <v>1241.575</v>
      </c>
      <c r="P128" s="24">
        <f t="shared" si="84"/>
        <v>961.25000000000011</v>
      </c>
      <c r="Q128" s="8">
        <f t="shared" si="84"/>
        <v>69.34041666666667</v>
      </c>
      <c r="R128" s="20">
        <f t="shared" si="84"/>
        <v>5.5853055555555544</v>
      </c>
      <c r="S128" s="91">
        <f t="shared" si="84"/>
        <v>91.162854166666662</v>
      </c>
      <c r="T128" s="8">
        <f t="shared" si="84"/>
        <v>8.6969583333333329</v>
      </c>
      <c r="U128" s="20">
        <f t="shared" si="84"/>
        <v>2.6999444444444447</v>
      </c>
      <c r="V128" s="91">
        <f t="shared" si="84"/>
        <v>70.041650000000004</v>
      </c>
      <c r="W128" s="8">
        <f t="shared" si="84"/>
        <v>884.58333333333337</v>
      </c>
      <c r="X128" s="8">
        <f t="shared" si="84"/>
        <v>5740</v>
      </c>
      <c r="Y128" s="19">
        <f t="shared" si="84"/>
        <v>1.6350747864851016</v>
      </c>
      <c r="Z128" s="92"/>
      <c r="AA128" s="93">
        <f>AVERAGE(AA115:AA126)</f>
        <v>1.8083333333333329</v>
      </c>
      <c r="AB128" s="94">
        <f t="shared" ref="AB128" si="85">C128/$C$2</f>
        <v>0.41868955542979314</v>
      </c>
      <c r="AC128" s="95">
        <f t="shared" ref="AC128" si="86">(D128*C128)/1000</f>
        <v>30.318880794504185</v>
      </c>
      <c r="AD128" s="96">
        <f t="shared" si="80"/>
        <v>0.28335402611686156</v>
      </c>
      <c r="AE128" s="97">
        <f t="shared" ref="AE128" si="87">(G128*C128)/1000</f>
        <v>52.811930436081248</v>
      </c>
      <c r="AF128" s="96">
        <f t="shared" si="82"/>
        <v>0.49356944332786212</v>
      </c>
      <c r="AG128" s="98">
        <f>AVERAGE(AG115:AG126)</f>
        <v>696.77262485065705</v>
      </c>
    </row>
    <row r="129" spans="1:33" ht="13.5" thickTop="1"/>
    <row r="130" spans="1:33" ht="13.5" thickBot="1"/>
    <row r="131" spans="1:33" ht="13.5" thickTop="1">
      <c r="A131" s="14" t="s">
        <v>7</v>
      </c>
      <c r="B131" s="15" t="s">
        <v>8</v>
      </c>
      <c r="C131" s="15" t="s">
        <v>8</v>
      </c>
      <c r="D131" s="21" t="s">
        <v>9</v>
      </c>
      <c r="E131" s="15" t="s">
        <v>10</v>
      </c>
      <c r="F131" s="81" t="s">
        <v>4</v>
      </c>
      <c r="G131" s="15" t="s">
        <v>11</v>
      </c>
      <c r="H131" s="15" t="s">
        <v>12</v>
      </c>
      <c r="I131" s="81" t="s">
        <v>5</v>
      </c>
      <c r="J131" s="15" t="s">
        <v>13</v>
      </c>
      <c r="K131" s="15" t="s">
        <v>14</v>
      </c>
      <c r="L131" s="81" t="s">
        <v>15</v>
      </c>
      <c r="M131" s="21" t="s">
        <v>16</v>
      </c>
      <c r="N131" s="15" t="s">
        <v>17</v>
      </c>
      <c r="O131" s="21" t="s">
        <v>18</v>
      </c>
      <c r="P131" s="15" t="s">
        <v>19</v>
      </c>
      <c r="Q131" s="15" t="s">
        <v>20</v>
      </c>
      <c r="R131" s="15" t="s">
        <v>21</v>
      </c>
      <c r="S131" s="82" t="s">
        <v>22</v>
      </c>
      <c r="T131" s="15" t="s">
        <v>23</v>
      </c>
      <c r="U131" s="15" t="s">
        <v>24</v>
      </c>
      <c r="V131" s="82" t="s">
        <v>25</v>
      </c>
      <c r="W131" s="16" t="s">
        <v>26</v>
      </c>
      <c r="X131" s="16" t="s">
        <v>27</v>
      </c>
      <c r="Y131" s="16" t="s">
        <v>28</v>
      </c>
      <c r="Z131" s="52" t="s">
        <v>62</v>
      </c>
      <c r="AA131" s="83" t="s">
        <v>63</v>
      </c>
      <c r="AB131" s="65" t="s">
        <v>36</v>
      </c>
      <c r="AC131" s="66" t="s">
        <v>37</v>
      </c>
      <c r="AD131" s="67" t="s">
        <v>38</v>
      </c>
      <c r="AE131" s="68" t="s">
        <v>36</v>
      </c>
      <c r="AF131" s="67" t="s">
        <v>36</v>
      </c>
      <c r="AG131" s="65" t="s">
        <v>39</v>
      </c>
    </row>
    <row r="132" spans="1:33" ht="13.5" thickBot="1">
      <c r="A132" s="11" t="s">
        <v>88</v>
      </c>
      <c r="B132" s="12" t="s">
        <v>30</v>
      </c>
      <c r="C132" s="13" t="s">
        <v>31</v>
      </c>
      <c r="D132" s="12" t="s">
        <v>32</v>
      </c>
      <c r="E132" s="12" t="s">
        <v>32</v>
      </c>
      <c r="F132" s="84" t="s">
        <v>33</v>
      </c>
      <c r="G132" s="12" t="s">
        <v>32</v>
      </c>
      <c r="H132" s="12" t="s">
        <v>32</v>
      </c>
      <c r="I132" s="84" t="s">
        <v>33</v>
      </c>
      <c r="J132" s="12" t="s">
        <v>32</v>
      </c>
      <c r="K132" s="12" t="s">
        <v>32</v>
      </c>
      <c r="L132" s="84" t="s">
        <v>33</v>
      </c>
      <c r="M132" s="12"/>
      <c r="N132" s="12"/>
      <c r="O132" s="12"/>
      <c r="P132" s="12"/>
      <c r="Q132" s="11"/>
      <c r="R132" s="11"/>
      <c r="S132" s="84" t="s">
        <v>33</v>
      </c>
      <c r="T132" s="11"/>
      <c r="U132" s="11"/>
      <c r="V132" s="84" t="s">
        <v>33</v>
      </c>
      <c r="W132" s="13" t="s">
        <v>34</v>
      </c>
      <c r="X132" s="13" t="s">
        <v>34</v>
      </c>
      <c r="Y132" s="13" t="s">
        <v>35</v>
      </c>
      <c r="Z132" s="13" t="s">
        <v>65</v>
      </c>
      <c r="AA132" s="85" t="s">
        <v>33</v>
      </c>
      <c r="AB132" s="69" t="s">
        <v>8</v>
      </c>
      <c r="AC132" s="70" t="s">
        <v>41</v>
      </c>
      <c r="AD132" s="71" t="s">
        <v>42</v>
      </c>
      <c r="AE132" s="72" t="s">
        <v>43</v>
      </c>
      <c r="AF132" s="71" t="s">
        <v>44</v>
      </c>
      <c r="AG132" s="86" t="s">
        <v>45</v>
      </c>
    </row>
    <row r="133" spans="1:33" ht="13.5" thickTop="1">
      <c r="A133" s="26" t="s">
        <v>40</v>
      </c>
      <c r="B133" s="5">
        <v>3071</v>
      </c>
      <c r="C133" s="5">
        <v>99.064999999999998</v>
      </c>
      <c r="D133" s="5">
        <v>242</v>
      </c>
      <c r="E133" s="5">
        <v>9</v>
      </c>
      <c r="F133" s="87">
        <v>96.0214</v>
      </c>
      <c r="G133" s="5">
        <v>484</v>
      </c>
      <c r="H133" s="5">
        <v>3.8333333333333335</v>
      </c>
      <c r="I133" s="87">
        <v>99.257000000000019</v>
      </c>
      <c r="J133" s="5">
        <v>902.8</v>
      </c>
      <c r="K133" s="5">
        <v>25.783333333333331</v>
      </c>
      <c r="L133" s="87">
        <v>97.031199999999998</v>
      </c>
      <c r="M133" s="22">
        <v>7.5439999999999996</v>
      </c>
      <c r="N133" s="22">
        <v>7.6066666666666682</v>
      </c>
      <c r="O133" s="5">
        <v>1447.8</v>
      </c>
      <c r="P133" s="5">
        <v>1058.5</v>
      </c>
      <c r="Q133" s="5">
        <v>79.959999999999994</v>
      </c>
      <c r="R133" s="22">
        <v>2.9933333333333336</v>
      </c>
      <c r="S133" s="87">
        <v>95.904799999999994</v>
      </c>
      <c r="T133" s="5">
        <v>8.2620000000000005</v>
      </c>
      <c r="U133" s="22">
        <v>3.2816666666666663</v>
      </c>
      <c r="V133" s="87">
        <v>56.462000000000003</v>
      </c>
      <c r="W133" s="25">
        <v>803</v>
      </c>
      <c r="X133" s="25">
        <v>6074</v>
      </c>
      <c r="Y133" s="6">
        <f t="shared" ref="Y133:Y144" si="88">X133/B133</f>
        <v>1.9778573754477369</v>
      </c>
      <c r="Z133" s="51">
        <v>36</v>
      </c>
      <c r="AA133" s="51">
        <v>1.1000000000000001</v>
      </c>
      <c r="AB133" s="73">
        <f>C133/$C$2</f>
        <v>0.34759649122807018</v>
      </c>
      <c r="AC133" s="74">
        <f>(D133*C133)/1000</f>
        <v>23.97373</v>
      </c>
      <c r="AD133" s="75">
        <f>(AC133)/$E$3</f>
        <v>0.22405355140186917</v>
      </c>
      <c r="AE133" s="76">
        <f>(G133*C133)/1000</f>
        <v>47.94746</v>
      </c>
      <c r="AF133" s="75">
        <f>(AE133)/$G$3</f>
        <v>0.44810710280373833</v>
      </c>
      <c r="AG133" s="88">
        <f>(0.8*C133*G133)/60</f>
        <v>639.29946666666683</v>
      </c>
    </row>
    <row r="134" spans="1:33">
      <c r="A134" s="26" t="s">
        <v>46</v>
      </c>
      <c r="B134" s="5">
        <v>2925</v>
      </c>
      <c r="C134" s="5">
        <v>104.46428571428571</v>
      </c>
      <c r="D134" s="5">
        <v>275</v>
      </c>
      <c r="E134" s="5">
        <v>8.5714285714285712</v>
      </c>
      <c r="F134" s="87">
        <v>97.362800000000007</v>
      </c>
      <c r="G134" s="5">
        <v>492</v>
      </c>
      <c r="H134" s="5">
        <v>4.4285714285714288</v>
      </c>
      <c r="I134" s="87">
        <v>99.136600000000001</v>
      </c>
      <c r="J134" s="5">
        <v>892.6</v>
      </c>
      <c r="K134" s="5">
        <v>25.38571428571429</v>
      </c>
      <c r="L134" s="87">
        <v>96.970400000000012</v>
      </c>
      <c r="M134" s="22">
        <v>7.5379999999999994</v>
      </c>
      <c r="N134" s="22">
        <v>7.7228571428571433</v>
      </c>
      <c r="O134" s="5">
        <v>1573.8</v>
      </c>
      <c r="P134" s="5">
        <v>1068.2857142857142</v>
      </c>
      <c r="Q134" s="5">
        <v>78.02000000000001</v>
      </c>
      <c r="R134" s="22">
        <v>3.2028571428571433</v>
      </c>
      <c r="S134" s="87">
        <v>95.3506</v>
      </c>
      <c r="T134" s="5">
        <v>8.3760000000000012</v>
      </c>
      <c r="U134" s="22">
        <v>3.4314285714285715</v>
      </c>
      <c r="V134" s="87">
        <v>60.602800000000002</v>
      </c>
      <c r="W134" s="5">
        <v>769</v>
      </c>
      <c r="X134" s="5">
        <v>5111</v>
      </c>
      <c r="Y134" s="6">
        <f t="shared" si="88"/>
        <v>1.7473504273504274</v>
      </c>
      <c r="Z134" s="48">
        <v>58</v>
      </c>
      <c r="AA134" s="48">
        <v>1.1000000000000001</v>
      </c>
      <c r="AB134" s="73">
        <f t="shared" ref="AB134:AB144" si="89">C134/$C$2</f>
        <v>0.36654135338345861</v>
      </c>
      <c r="AC134" s="74">
        <f t="shared" ref="AC134:AC144" si="90">(D134*C134)/1000</f>
        <v>28.727678571428569</v>
      </c>
      <c r="AD134" s="75">
        <f t="shared" ref="AD134:AD144" si="91">(AC134)/$E$3</f>
        <v>0.26848297730307075</v>
      </c>
      <c r="AE134" s="76">
        <f t="shared" ref="AE134:AE144" si="92">(G134*C134)/1000</f>
        <v>51.396428571428565</v>
      </c>
      <c r="AF134" s="75">
        <f t="shared" ref="AF134:AF144" si="93">(AE134)/$G$3</f>
        <v>0.48034045393858471</v>
      </c>
      <c r="AG134" s="88">
        <f t="shared" ref="AG134:AG144" si="94">(0.8*C134*G134)/60</f>
        <v>685.28571428571422</v>
      </c>
    </row>
    <row r="135" spans="1:33">
      <c r="A135" s="26" t="s">
        <v>47</v>
      </c>
      <c r="B135" s="5">
        <v>3209</v>
      </c>
      <c r="C135" s="5">
        <v>103.51612903225806</v>
      </c>
      <c r="D135" s="5">
        <v>295</v>
      </c>
      <c r="E135" s="5">
        <v>10.199999999999999</v>
      </c>
      <c r="F135" s="87">
        <v>96.15424999999999</v>
      </c>
      <c r="G135" s="5">
        <v>480</v>
      </c>
      <c r="H135" s="5">
        <v>4.8</v>
      </c>
      <c r="I135" s="87">
        <v>98.892750000000007</v>
      </c>
      <c r="J135" s="5">
        <v>1005</v>
      </c>
      <c r="K135" s="5">
        <v>34.519999999999996</v>
      </c>
      <c r="L135" s="87">
        <v>96.37299999999999</v>
      </c>
      <c r="M135" s="22">
        <v>7.4874999999999998</v>
      </c>
      <c r="N135" s="22">
        <v>7.8719999999999999</v>
      </c>
      <c r="O135" s="5">
        <v>1166.75</v>
      </c>
      <c r="P135" s="5">
        <v>901.6</v>
      </c>
      <c r="Q135" s="5">
        <v>76.325000000000003</v>
      </c>
      <c r="R135" s="22">
        <v>5.4179999999999993</v>
      </c>
      <c r="S135" s="87">
        <v>93.035750000000007</v>
      </c>
      <c r="T135" s="5">
        <v>8.3774999999999995</v>
      </c>
      <c r="U135" s="22">
        <v>3.09</v>
      </c>
      <c r="V135" s="87">
        <v>69.244500000000002</v>
      </c>
      <c r="W135" s="5">
        <v>813</v>
      </c>
      <c r="X135" s="5">
        <v>6208</v>
      </c>
      <c r="Y135" s="6">
        <f t="shared" si="88"/>
        <v>1.9345590526643814</v>
      </c>
      <c r="Z135" s="48">
        <v>20</v>
      </c>
      <c r="AA135" s="48">
        <v>2</v>
      </c>
      <c r="AB135" s="73">
        <f t="shared" si="89"/>
        <v>0.36321448783248445</v>
      </c>
      <c r="AC135" s="74">
        <f t="shared" si="90"/>
        <v>30.537258064516127</v>
      </c>
      <c r="AD135" s="75">
        <f t="shared" si="91"/>
        <v>0.28539493518239373</v>
      </c>
      <c r="AE135" s="76">
        <f t="shared" si="92"/>
        <v>49.687741935483871</v>
      </c>
      <c r="AF135" s="75">
        <f t="shared" si="93"/>
        <v>0.46437141995779319</v>
      </c>
      <c r="AG135" s="88">
        <f t="shared" si="94"/>
        <v>662.50322580645161</v>
      </c>
    </row>
    <row r="136" spans="1:33">
      <c r="A136" s="26" t="s">
        <v>48</v>
      </c>
      <c r="B136" s="5">
        <v>3120</v>
      </c>
      <c r="C136" s="5">
        <v>104</v>
      </c>
      <c r="D136" s="5">
        <v>225</v>
      </c>
      <c r="E136" s="5">
        <v>6.2</v>
      </c>
      <c r="F136" s="87">
        <v>96.080250000000007</v>
      </c>
      <c r="G136" s="5">
        <v>477.5</v>
      </c>
      <c r="H136" s="5">
        <v>6.2</v>
      </c>
      <c r="I136" s="87">
        <v>97.711749999999995</v>
      </c>
      <c r="J136" s="5">
        <v>801.5</v>
      </c>
      <c r="K136" s="5">
        <v>30.360000000000003</v>
      </c>
      <c r="L136" s="87">
        <v>94.282750000000007</v>
      </c>
      <c r="M136" s="22">
        <v>7.3825000000000003</v>
      </c>
      <c r="N136" s="22">
        <v>7.9260000000000002</v>
      </c>
      <c r="O136" s="5">
        <v>1017</v>
      </c>
      <c r="P136" s="5">
        <v>846</v>
      </c>
      <c r="Q136" s="5">
        <v>82.575000000000003</v>
      </c>
      <c r="R136" s="22">
        <v>8.6859999999999982</v>
      </c>
      <c r="S136" s="87">
        <v>88.632499999999993</v>
      </c>
      <c r="T136" s="5">
        <v>10.115</v>
      </c>
      <c r="U136" s="22">
        <v>1.8099999999999998</v>
      </c>
      <c r="V136" s="87">
        <v>81.004750000000001</v>
      </c>
      <c r="W136" s="5">
        <v>763</v>
      </c>
      <c r="X136" s="5">
        <v>6145</v>
      </c>
      <c r="Y136" s="6">
        <f t="shared" si="88"/>
        <v>1.9695512820512822</v>
      </c>
      <c r="Z136" s="48">
        <v>22</v>
      </c>
      <c r="AA136" s="48">
        <v>1.8</v>
      </c>
      <c r="AB136" s="73">
        <f t="shared" si="89"/>
        <v>0.36491228070175441</v>
      </c>
      <c r="AC136" s="74">
        <f t="shared" si="90"/>
        <v>23.4</v>
      </c>
      <c r="AD136" s="75">
        <f t="shared" si="91"/>
        <v>0.21869158878504671</v>
      </c>
      <c r="AE136" s="76">
        <f t="shared" si="92"/>
        <v>49.66</v>
      </c>
      <c r="AF136" s="75">
        <f t="shared" si="93"/>
        <v>0.46411214953271024</v>
      </c>
      <c r="AG136" s="88">
        <f t="shared" si="94"/>
        <v>662.13333333333333</v>
      </c>
    </row>
    <row r="137" spans="1:33">
      <c r="A137" s="26" t="s">
        <v>49</v>
      </c>
      <c r="B137" s="5">
        <v>2974</v>
      </c>
      <c r="C137" s="5">
        <v>95.935483870967744</v>
      </c>
      <c r="D137" s="5">
        <v>276</v>
      </c>
      <c r="E137" s="5">
        <v>7.333333333333333</v>
      </c>
      <c r="F137" s="87">
        <v>97.158600000000007</v>
      </c>
      <c r="G137" s="5">
        <v>568</v>
      </c>
      <c r="H137" s="5">
        <v>6.5</v>
      </c>
      <c r="I137" s="87">
        <v>98.71520000000001</v>
      </c>
      <c r="J137" s="5">
        <v>957.4</v>
      </c>
      <c r="K137" s="5">
        <v>31.833333333333332</v>
      </c>
      <c r="L137" s="87">
        <v>96.866200000000006</v>
      </c>
      <c r="M137" s="22">
        <v>7.3719999999999999</v>
      </c>
      <c r="N137" s="22">
        <v>7.9933333333333323</v>
      </c>
      <c r="O137" s="5">
        <v>1336.6</v>
      </c>
      <c r="P137" s="5">
        <v>933.5</v>
      </c>
      <c r="Q137" s="5">
        <v>80.06</v>
      </c>
      <c r="R137" s="22">
        <v>6.1333333333333329</v>
      </c>
      <c r="S137" s="87">
        <v>92.109399999999994</v>
      </c>
      <c r="T137" s="5">
        <v>8.8579999999999988</v>
      </c>
      <c r="U137" s="22">
        <v>1.7249999999999999</v>
      </c>
      <c r="V137" s="87">
        <v>79.534000000000006</v>
      </c>
      <c r="W137" s="5">
        <v>731</v>
      </c>
      <c r="X137" s="5">
        <v>6574</v>
      </c>
      <c r="Y137" s="6">
        <f t="shared" si="88"/>
        <v>2.2104909213180903</v>
      </c>
      <c r="Z137" s="48">
        <v>32</v>
      </c>
      <c r="AA137" s="48">
        <v>1.9</v>
      </c>
      <c r="AB137" s="73">
        <f t="shared" si="89"/>
        <v>0.33661573288058855</v>
      </c>
      <c r="AC137" s="74">
        <f t="shared" si="90"/>
        <v>26.478193548387097</v>
      </c>
      <c r="AD137" s="75">
        <f t="shared" si="91"/>
        <v>0.24745975278866444</v>
      </c>
      <c r="AE137" s="76">
        <f t="shared" si="92"/>
        <v>54.491354838709682</v>
      </c>
      <c r="AF137" s="75">
        <f t="shared" si="93"/>
        <v>0.50926499849261386</v>
      </c>
      <c r="AG137" s="88">
        <f t="shared" si="94"/>
        <v>726.55139784946232</v>
      </c>
    </row>
    <row r="138" spans="1:33">
      <c r="A138" s="26" t="s">
        <v>50</v>
      </c>
      <c r="B138" s="5">
        <v>2595</v>
      </c>
      <c r="C138" s="5">
        <v>86.5</v>
      </c>
      <c r="D138" s="5">
        <v>295</v>
      </c>
      <c r="E138" s="5">
        <v>5.6</v>
      </c>
      <c r="F138" s="87">
        <v>97.96575</v>
      </c>
      <c r="G138" s="5">
        <v>465</v>
      </c>
      <c r="H138" s="5">
        <v>6.8</v>
      </c>
      <c r="I138" s="87">
        <v>98.500749999999996</v>
      </c>
      <c r="J138" s="5">
        <v>855.75</v>
      </c>
      <c r="K138" s="5">
        <v>30.160000000000004</v>
      </c>
      <c r="L138" s="87">
        <v>96.371250000000003</v>
      </c>
      <c r="M138" s="22">
        <v>7.3250000000000002</v>
      </c>
      <c r="N138" s="22">
        <v>7.9179999999999993</v>
      </c>
      <c r="O138" s="5">
        <v>2097.25</v>
      </c>
      <c r="P138" s="5">
        <v>1090</v>
      </c>
      <c r="Q138" s="5">
        <v>59.324999999999996</v>
      </c>
      <c r="R138" s="22">
        <v>2.8639999999999999</v>
      </c>
      <c r="S138" s="87">
        <v>94.557749999999999</v>
      </c>
      <c r="T138" s="5">
        <v>7.1950000000000003</v>
      </c>
      <c r="U138" s="22">
        <v>6.2759999999999998</v>
      </c>
      <c r="V138" s="87">
        <v>19.404333333333334</v>
      </c>
      <c r="W138" s="5">
        <v>786</v>
      </c>
      <c r="X138" s="5">
        <v>6354</v>
      </c>
      <c r="Y138" s="6">
        <f t="shared" si="88"/>
        <v>2.4485549132947977</v>
      </c>
      <c r="Z138" s="48">
        <v>81</v>
      </c>
      <c r="AA138" s="48">
        <v>2</v>
      </c>
      <c r="AB138" s="73">
        <f t="shared" si="89"/>
        <v>0.30350877192982456</v>
      </c>
      <c r="AC138" s="74">
        <f t="shared" si="90"/>
        <v>25.517499999999998</v>
      </c>
      <c r="AD138" s="75">
        <f t="shared" si="91"/>
        <v>0.23848130841121493</v>
      </c>
      <c r="AE138" s="76">
        <f t="shared" si="92"/>
        <v>40.222499999999997</v>
      </c>
      <c r="AF138" s="75">
        <f t="shared" si="93"/>
        <v>0.37591121495327101</v>
      </c>
      <c r="AG138" s="88">
        <f t="shared" si="94"/>
        <v>536.29999999999995</v>
      </c>
    </row>
    <row r="139" spans="1:33">
      <c r="A139" s="26" t="s">
        <v>51</v>
      </c>
      <c r="B139" s="5">
        <v>3164</v>
      </c>
      <c r="C139" s="5">
        <v>102.06451612903226</v>
      </c>
      <c r="D139" s="5">
        <v>225</v>
      </c>
      <c r="E139" s="5">
        <v>5</v>
      </c>
      <c r="F139" s="87">
        <v>97.745499999999993</v>
      </c>
      <c r="G139" s="5">
        <v>417.5</v>
      </c>
      <c r="H139" s="5">
        <v>7.2</v>
      </c>
      <c r="I139" s="87">
        <v>98.304750000000013</v>
      </c>
      <c r="J139" s="5">
        <v>745.25</v>
      </c>
      <c r="K139" s="5">
        <v>25.939999999999998</v>
      </c>
      <c r="L139" s="87">
        <v>96.570250000000016</v>
      </c>
      <c r="M139" s="32">
        <v>7.26</v>
      </c>
      <c r="N139" s="32">
        <v>7.7539999999999996</v>
      </c>
      <c r="O139" s="5">
        <v>1517</v>
      </c>
      <c r="P139" s="5">
        <v>1019.8</v>
      </c>
      <c r="Q139" s="5">
        <v>60.025000000000006</v>
      </c>
      <c r="R139" s="22">
        <v>4.0359999999999996</v>
      </c>
      <c r="S139" s="87">
        <v>94.229500000000002</v>
      </c>
      <c r="T139" s="5">
        <v>8.1174999999999997</v>
      </c>
      <c r="U139" s="22">
        <v>6.492</v>
      </c>
      <c r="V139" s="87">
        <v>32.424666666666667</v>
      </c>
      <c r="W139" s="5">
        <v>828</v>
      </c>
      <c r="X139" s="5">
        <v>6285</v>
      </c>
      <c r="Y139" s="6">
        <f t="shared" si="88"/>
        <v>1.9864096080910241</v>
      </c>
      <c r="Z139" s="48">
        <v>22</v>
      </c>
      <c r="AA139" s="48">
        <v>2</v>
      </c>
      <c r="AB139" s="73">
        <f>C139/$C$2</f>
        <v>0.35812110922467461</v>
      </c>
      <c r="AC139" s="74">
        <f>(D139*C139)/1000</f>
        <v>22.964516129032258</v>
      </c>
      <c r="AD139" s="75">
        <f t="shared" si="91"/>
        <v>0.21462164606572204</v>
      </c>
      <c r="AE139" s="76">
        <f>(G139*C139)/1000</f>
        <v>42.611935483870973</v>
      </c>
      <c r="AF139" s="75">
        <f t="shared" si="93"/>
        <v>0.39824238769972869</v>
      </c>
      <c r="AG139" s="88">
        <f>(0.8*C139*G139)/60</f>
        <v>568.15913978494621</v>
      </c>
    </row>
    <row r="140" spans="1:33">
      <c r="A140" s="26" t="s">
        <v>52</v>
      </c>
      <c r="B140" s="5">
        <v>3121</v>
      </c>
      <c r="C140" s="5">
        <v>100.6774193548387</v>
      </c>
      <c r="D140" s="5">
        <v>350.4</v>
      </c>
      <c r="E140" s="5">
        <v>6.5</v>
      </c>
      <c r="F140" s="87">
        <v>97.740799999999993</v>
      </c>
      <c r="G140" s="5">
        <v>570</v>
      </c>
      <c r="H140" s="5">
        <v>5.166666666666667</v>
      </c>
      <c r="I140" s="87">
        <v>99.049000000000007</v>
      </c>
      <c r="J140" s="5">
        <v>930.6</v>
      </c>
      <c r="K140" s="5">
        <v>25.483333333333334</v>
      </c>
      <c r="L140" s="87">
        <v>97.117199999999997</v>
      </c>
      <c r="M140" s="22">
        <v>7.4340000000000002</v>
      </c>
      <c r="N140" s="22">
        <v>7.785000000000001</v>
      </c>
      <c r="O140" s="5">
        <v>1537.4</v>
      </c>
      <c r="P140" s="5">
        <v>1039.8333333333333</v>
      </c>
      <c r="Q140" s="5">
        <v>91.72</v>
      </c>
      <c r="R140" s="22">
        <v>3.4716666666666662</v>
      </c>
      <c r="S140" s="87">
        <v>95.934999999999988</v>
      </c>
      <c r="T140" s="5">
        <v>9.75</v>
      </c>
      <c r="U140" s="22">
        <v>5.3516666666666666</v>
      </c>
      <c r="V140" s="87">
        <v>45.837399999999995</v>
      </c>
      <c r="W140" s="5">
        <v>843</v>
      </c>
      <c r="X140" s="5">
        <v>6686</v>
      </c>
      <c r="Y140" s="6">
        <f t="shared" si="88"/>
        <v>2.1422620954822174</v>
      </c>
      <c r="Z140" s="48">
        <v>18</v>
      </c>
      <c r="AA140" s="48">
        <v>1.9</v>
      </c>
      <c r="AB140" s="73">
        <f t="shared" si="89"/>
        <v>0.35325410299943405</v>
      </c>
      <c r="AC140" s="74">
        <f t="shared" si="90"/>
        <v>35.277367741935478</v>
      </c>
      <c r="AD140" s="75">
        <f t="shared" si="91"/>
        <v>0.32969502562556524</v>
      </c>
      <c r="AE140" s="76">
        <f t="shared" si="92"/>
        <v>57.386129032258061</v>
      </c>
      <c r="AF140" s="75">
        <f t="shared" si="93"/>
        <v>0.53631896291829961</v>
      </c>
      <c r="AG140" s="88">
        <f t="shared" si="94"/>
        <v>765.14838709677429</v>
      </c>
    </row>
    <row r="141" spans="1:33">
      <c r="A141" s="26" t="s">
        <v>53</v>
      </c>
      <c r="B141" s="5">
        <v>3023</v>
      </c>
      <c r="C141" s="5">
        <v>100.767</v>
      </c>
      <c r="D141" s="5">
        <v>285</v>
      </c>
      <c r="E141" s="5">
        <v>5.6</v>
      </c>
      <c r="F141" s="87">
        <v>98.034999999999997</v>
      </c>
      <c r="G141" s="5">
        <v>325</v>
      </c>
      <c r="H141" s="5">
        <v>6.6</v>
      </c>
      <c r="I141" s="87">
        <v>97.968999999999994</v>
      </c>
      <c r="J141" s="5">
        <v>790</v>
      </c>
      <c r="K141" s="5">
        <v>29.22</v>
      </c>
      <c r="L141" s="87">
        <v>96.301000000000002</v>
      </c>
      <c r="M141" s="22">
        <v>7.29</v>
      </c>
      <c r="N141" s="22">
        <v>7.6280000000000001</v>
      </c>
      <c r="O141" s="5">
        <v>1293.75</v>
      </c>
      <c r="P141" s="5">
        <v>959.2</v>
      </c>
      <c r="Q141" s="5">
        <v>50.183</v>
      </c>
      <c r="R141" s="22">
        <v>5.2039999999999997</v>
      </c>
      <c r="S141" s="87">
        <v>89.63</v>
      </c>
      <c r="T141" s="5">
        <v>7.47</v>
      </c>
      <c r="U141" s="22">
        <v>2.6960000000000002</v>
      </c>
      <c r="V141" s="87">
        <v>63.908999999999999</v>
      </c>
      <c r="W141" s="5">
        <v>821</v>
      </c>
      <c r="X141" s="5">
        <v>5697</v>
      </c>
      <c r="Y141" s="6">
        <f t="shared" si="88"/>
        <v>1.8845517697651339</v>
      </c>
      <c r="Z141" s="48">
        <v>8</v>
      </c>
      <c r="AA141" s="48">
        <v>1.8</v>
      </c>
      <c r="AB141" s="73">
        <f t="shared" si="89"/>
        <v>0.35356842105263159</v>
      </c>
      <c r="AC141" s="74">
        <f t="shared" si="90"/>
        <v>28.718594999999997</v>
      </c>
      <c r="AD141" s="75">
        <f t="shared" si="91"/>
        <v>0.26839808411214949</v>
      </c>
      <c r="AE141" s="76">
        <f t="shared" si="92"/>
        <v>32.749274999999997</v>
      </c>
      <c r="AF141" s="75">
        <f t="shared" si="93"/>
        <v>0.30606799065420559</v>
      </c>
      <c r="AG141" s="88">
        <f t="shared" si="94"/>
        <v>436.65700000000004</v>
      </c>
    </row>
    <row r="142" spans="1:33">
      <c r="A142" s="26" t="s">
        <v>54</v>
      </c>
      <c r="B142" s="5">
        <v>2922</v>
      </c>
      <c r="C142" s="5">
        <v>94.257999999999996</v>
      </c>
      <c r="D142" s="5">
        <v>336</v>
      </c>
      <c r="E142" s="5">
        <v>6.3330000000000002</v>
      </c>
      <c r="F142" s="87">
        <v>98.114999999999995</v>
      </c>
      <c r="G142" s="5">
        <v>442</v>
      </c>
      <c r="H142" s="5">
        <v>3.6669999999999998</v>
      </c>
      <c r="I142" s="87">
        <v>99.17</v>
      </c>
      <c r="J142" s="5">
        <v>816.4</v>
      </c>
      <c r="K142" s="5">
        <v>22.35</v>
      </c>
      <c r="L142" s="87">
        <v>97.262</v>
      </c>
      <c r="M142" s="22">
        <v>7.2460000000000004</v>
      </c>
      <c r="N142" s="22">
        <v>7.7380000000000004</v>
      </c>
      <c r="O142" s="5">
        <v>1384.8</v>
      </c>
      <c r="P142" s="5">
        <v>1095</v>
      </c>
      <c r="Q142" s="5">
        <v>70.78</v>
      </c>
      <c r="R142" s="22">
        <v>2.3820000000000001</v>
      </c>
      <c r="S142" s="87">
        <v>96.635000000000005</v>
      </c>
      <c r="T142" s="5">
        <v>9.0440000000000005</v>
      </c>
      <c r="U142" s="22">
        <v>6.6219999999999999</v>
      </c>
      <c r="V142" s="87">
        <v>26.78</v>
      </c>
      <c r="W142" s="5">
        <v>807</v>
      </c>
      <c r="X142" s="5">
        <v>5798</v>
      </c>
      <c r="Y142" s="6">
        <f t="shared" si="88"/>
        <v>1.9842573579739904</v>
      </c>
      <c r="Z142" s="48">
        <v>20</v>
      </c>
      <c r="AA142" s="48">
        <v>1.6</v>
      </c>
      <c r="AB142" s="73">
        <f t="shared" si="89"/>
        <v>0.33072982456140348</v>
      </c>
      <c r="AC142" s="74">
        <f t="shared" si="90"/>
        <v>31.670687999999998</v>
      </c>
      <c r="AD142" s="75">
        <f t="shared" si="91"/>
        <v>0.29598773831775699</v>
      </c>
      <c r="AE142" s="76">
        <f t="shared" si="92"/>
        <v>41.662036000000001</v>
      </c>
      <c r="AF142" s="75">
        <f t="shared" si="93"/>
        <v>0.38936482242990655</v>
      </c>
      <c r="AG142" s="88">
        <f t="shared" si="94"/>
        <v>555.49381333333326</v>
      </c>
    </row>
    <row r="143" spans="1:33">
      <c r="A143" s="26" t="s">
        <v>55</v>
      </c>
      <c r="B143" s="5">
        <v>2428</v>
      </c>
      <c r="C143" s="5">
        <v>80.933000000000007</v>
      </c>
      <c r="D143" s="5">
        <v>265</v>
      </c>
      <c r="E143" s="5">
        <v>3.4</v>
      </c>
      <c r="F143" s="87">
        <v>98.716999999999999</v>
      </c>
      <c r="G143" s="5">
        <v>565</v>
      </c>
      <c r="H143" s="5">
        <v>5.2</v>
      </c>
      <c r="I143" s="87">
        <v>99.08</v>
      </c>
      <c r="J143" s="5">
        <v>946.5</v>
      </c>
      <c r="K143" s="5">
        <v>21.66</v>
      </c>
      <c r="L143" s="87">
        <v>97.712000000000003</v>
      </c>
      <c r="M143" s="22">
        <v>7.4550000000000001</v>
      </c>
      <c r="N143" s="22">
        <v>7.774</v>
      </c>
      <c r="O143" s="5">
        <v>1448.25</v>
      </c>
      <c r="P143" s="5">
        <v>3260.8</v>
      </c>
      <c r="Q143" s="5">
        <v>75.525000000000006</v>
      </c>
      <c r="R143" s="22">
        <v>2.1760000000000002</v>
      </c>
      <c r="S143" s="87">
        <v>97.119</v>
      </c>
      <c r="T143" s="5">
        <v>8.6199999999999992</v>
      </c>
      <c r="U143" s="22">
        <v>4.0739999999999998</v>
      </c>
      <c r="V143" s="87">
        <v>52.738</v>
      </c>
      <c r="W143" s="5">
        <v>624</v>
      </c>
      <c r="X143" s="5">
        <v>4320</v>
      </c>
      <c r="Y143" s="6">
        <f t="shared" si="88"/>
        <v>1.7792421746293245</v>
      </c>
      <c r="Z143" s="48">
        <v>32</v>
      </c>
      <c r="AA143" s="48">
        <v>1.5</v>
      </c>
      <c r="AB143" s="73">
        <f t="shared" si="89"/>
        <v>0.28397543859649127</v>
      </c>
      <c r="AC143" s="74">
        <f t="shared" si="90"/>
        <v>21.447245000000002</v>
      </c>
      <c r="AD143" s="75">
        <f t="shared" si="91"/>
        <v>0.20044154205607478</v>
      </c>
      <c r="AE143" s="76">
        <f t="shared" si="92"/>
        <v>45.727145000000007</v>
      </c>
      <c r="AF143" s="75">
        <f t="shared" si="93"/>
        <v>0.42735649532710285</v>
      </c>
      <c r="AG143" s="88">
        <f t="shared" si="94"/>
        <v>609.69526666666684</v>
      </c>
    </row>
    <row r="144" spans="1:33" ht="13.5" thickBot="1">
      <c r="A144" s="26" t="s">
        <v>56</v>
      </c>
      <c r="B144" s="5">
        <v>2862</v>
      </c>
      <c r="C144" s="5">
        <v>92.322999999999993</v>
      </c>
      <c r="D144" s="5">
        <v>1075.25</v>
      </c>
      <c r="E144" s="5">
        <v>5.4</v>
      </c>
      <c r="F144" s="87">
        <v>99.498000000000005</v>
      </c>
      <c r="G144" s="5">
        <v>522.5</v>
      </c>
      <c r="H144" s="5">
        <v>7</v>
      </c>
      <c r="I144" s="87">
        <v>98.66</v>
      </c>
      <c r="J144" s="5">
        <v>964.75</v>
      </c>
      <c r="K144" s="5">
        <v>25.36</v>
      </c>
      <c r="L144" s="87">
        <v>97.370999999999995</v>
      </c>
      <c r="M144" s="22">
        <v>7.5949999999999998</v>
      </c>
      <c r="N144" s="22">
        <v>7.6920000000000002</v>
      </c>
      <c r="O144" s="5">
        <v>1463.5</v>
      </c>
      <c r="P144" s="5">
        <v>1043</v>
      </c>
      <c r="Q144" s="5">
        <v>66</v>
      </c>
      <c r="R144" s="22">
        <v>3.016</v>
      </c>
      <c r="S144" s="87">
        <v>95.43</v>
      </c>
      <c r="T144" s="5">
        <v>10.24</v>
      </c>
      <c r="U144" s="22">
        <v>3.2160000000000002</v>
      </c>
      <c r="V144" s="87">
        <v>68.593999999999994</v>
      </c>
      <c r="W144" s="5">
        <v>775</v>
      </c>
      <c r="X144" s="5">
        <v>4635</v>
      </c>
      <c r="Y144" s="6">
        <f t="shared" si="88"/>
        <v>1.6194968553459119</v>
      </c>
      <c r="Z144" s="49">
        <v>48</v>
      </c>
      <c r="AA144" s="48">
        <v>1.8</v>
      </c>
      <c r="AB144" s="73">
        <f t="shared" si="89"/>
        <v>0.32394035087719297</v>
      </c>
      <c r="AC144" s="74">
        <f t="shared" si="90"/>
        <v>99.270305750000006</v>
      </c>
      <c r="AD144" s="75">
        <f t="shared" si="91"/>
        <v>0.92775986682242995</v>
      </c>
      <c r="AE144" s="76">
        <f t="shared" si="92"/>
        <v>48.238767499999994</v>
      </c>
      <c r="AF144" s="75">
        <f t="shared" si="93"/>
        <v>0.45082960280373824</v>
      </c>
      <c r="AG144" s="88">
        <f t="shared" si="94"/>
        <v>643.18356666666671</v>
      </c>
    </row>
    <row r="145" spans="1:33" ht="13.5" thickTop="1">
      <c r="A145" s="44" t="s">
        <v>89</v>
      </c>
      <c r="B145" s="45">
        <f>SUM(B133:B144)</f>
        <v>35414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6"/>
      <c r="N145" s="46"/>
      <c r="O145" s="47"/>
      <c r="P145" s="47"/>
      <c r="Q145" s="45"/>
      <c r="R145" s="46"/>
      <c r="S145" s="45"/>
      <c r="T145" s="45"/>
      <c r="U145" s="46"/>
      <c r="V145" s="45"/>
      <c r="W145" s="45">
        <f>SUM(W133:W144)</f>
        <v>9363</v>
      </c>
      <c r="X145" s="45">
        <f>SUM(X133:X144)</f>
        <v>69887</v>
      </c>
      <c r="Y145" s="45">
        <f>SUM(Y133:Y144)</f>
        <v>23.684583833414319</v>
      </c>
      <c r="Z145" s="89">
        <f>SUM(Z133:Z144)</f>
        <v>397</v>
      </c>
      <c r="AA145" s="79"/>
      <c r="AB145" s="77"/>
      <c r="AC145" s="78"/>
      <c r="AD145" s="79"/>
      <c r="AE145" s="80"/>
      <c r="AF145" s="79"/>
      <c r="AG145" s="90"/>
    </row>
    <row r="146" spans="1:33" ht="13.5" thickBot="1">
      <c r="A146" s="7" t="s">
        <v>90</v>
      </c>
      <c r="B146" s="8">
        <f t="shared" ref="B146:E146" si="95">AVERAGE(B133:B144)</f>
        <v>2951.1666666666665</v>
      </c>
      <c r="C146" s="8">
        <f t="shared" si="95"/>
        <v>97.041986175115198</v>
      </c>
      <c r="D146" s="8">
        <f t="shared" si="95"/>
        <v>345.38749999999999</v>
      </c>
      <c r="E146" s="8">
        <f t="shared" si="95"/>
        <v>6.5948134920634933</v>
      </c>
      <c r="F146" s="91">
        <f>AVERAGE(F133:F144)</f>
        <v>97.549529166666673</v>
      </c>
      <c r="G146" s="8">
        <f>AVERAGE(G133:G144)</f>
        <v>484.04166666666669</v>
      </c>
      <c r="H146" s="8">
        <f>AVERAGE(H133:H144)</f>
        <v>5.6162976190476188</v>
      </c>
      <c r="I146" s="91">
        <f>AVERAGE(I133:I144)</f>
        <v>98.703900000000019</v>
      </c>
      <c r="J146" s="8">
        <f t="shared" ref="J146:K146" si="96">AVERAGE(J133:J144)</f>
        <v>884.04583333333346</v>
      </c>
      <c r="K146" s="8">
        <f t="shared" si="96"/>
        <v>27.337976190476198</v>
      </c>
      <c r="L146" s="91">
        <f>AVERAGE(L133:L144)</f>
        <v>96.685687500000014</v>
      </c>
      <c r="M146" s="20">
        <f t="shared" ref="M146:Y146" si="97">AVERAGE(M133:M144)</f>
        <v>7.4107499999999993</v>
      </c>
      <c r="N146" s="20">
        <f t="shared" si="97"/>
        <v>7.7841547619047633</v>
      </c>
      <c r="O146" s="24">
        <f t="shared" si="97"/>
        <v>1440.325</v>
      </c>
      <c r="P146" s="24">
        <f t="shared" si="97"/>
        <v>1192.9599206349205</v>
      </c>
      <c r="Q146" s="8">
        <f t="shared" si="97"/>
        <v>72.541499999999999</v>
      </c>
      <c r="R146" s="20">
        <f t="shared" si="97"/>
        <v>4.1319325396825386</v>
      </c>
      <c r="S146" s="91">
        <f t="shared" si="97"/>
        <v>94.047441666666657</v>
      </c>
      <c r="T146" s="8">
        <f t="shared" si="97"/>
        <v>8.7020833333333325</v>
      </c>
      <c r="U146" s="20">
        <f>AVERAGE(U133:U144)</f>
        <v>4.0054801587301592</v>
      </c>
      <c r="V146" s="91">
        <f t="shared" si="97"/>
        <v>54.711287500000005</v>
      </c>
      <c r="W146" s="8">
        <f t="shared" si="97"/>
        <v>780.25</v>
      </c>
      <c r="X146" s="8">
        <f t="shared" si="97"/>
        <v>5823.916666666667</v>
      </c>
      <c r="Y146" s="19">
        <f t="shared" si="97"/>
        <v>1.9737153194511932</v>
      </c>
      <c r="Z146" s="92"/>
      <c r="AA146" s="93">
        <f>AVERAGE(AA133:AA144)</f>
        <v>1.7083333333333337</v>
      </c>
      <c r="AB146" s="94">
        <f t="shared" ref="AB146" si="98">C146/$C$2</f>
        <v>0.34049819710566737</v>
      </c>
      <c r="AC146" s="95">
        <f t="shared" ref="AC146" si="99">(D146*C146)/1000</f>
        <v>33.517089000057595</v>
      </c>
      <c r="AD146" s="96">
        <f t="shared" ref="AD146" si="100">(AC146)/$E$3</f>
        <v>0.3132438224304448</v>
      </c>
      <c r="AE146" s="97">
        <f t="shared" ref="AE146" si="101">(G146*C146)/1000</f>
        <v>46.972364724846386</v>
      </c>
      <c r="AF146" s="96">
        <f t="shared" ref="AF146" si="102">(AE146)/$G$3</f>
        <v>0.43899406284903164</v>
      </c>
      <c r="AG146" s="98">
        <f>AVERAGE(AG133:AG144)</f>
        <v>624.20085929083461</v>
      </c>
    </row>
    <row r="147" spans="1:33" ht="13.5" thickTop="1"/>
  </sheetData>
  <phoneticPr fontId="4" type="noConversion"/>
  <conditionalFormatting sqref="E7:E18 P7:P18 E25:E36 P25:P36 E43:E54 E61:E72 E79:E90 E97:E108">
    <cfRule type="cellIs" dxfId="16" priority="37" stopIfTrue="1" operator="greaterThanOrEqual">
      <formula>35</formula>
    </cfRule>
  </conditionalFormatting>
  <conditionalFormatting sqref="E115:E126">
    <cfRule type="cellIs" dxfId="15" priority="8" stopIfTrue="1" operator="greaterThanOrEqual">
      <formula>35</formula>
    </cfRule>
  </conditionalFormatting>
  <conditionalFormatting sqref="E133:E144">
    <cfRule type="cellIs" dxfId="14" priority="4" stopIfTrue="1" operator="greaterThanOrEqual">
      <formula>35</formula>
    </cfRule>
  </conditionalFormatting>
  <conditionalFormatting sqref="H7:H18 H25:H36 H43:H54 H61:H72 H79:H90 H97:H108">
    <cfRule type="cellIs" dxfId="13" priority="36" stopIfTrue="1" operator="greaterThan">
      <formula>25</formula>
    </cfRule>
  </conditionalFormatting>
  <conditionalFormatting sqref="H115:H126">
    <cfRule type="cellIs" dxfId="12" priority="7" stopIfTrue="1" operator="greaterThan">
      <formula>25</formula>
    </cfRule>
  </conditionalFormatting>
  <conditionalFormatting sqref="H133:H144">
    <cfRule type="cellIs" dxfId="11" priority="3" stopIfTrue="1" operator="greaterThan">
      <formula>25</formula>
    </cfRule>
  </conditionalFormatting>
  <conditionalFormatting sqref="K7:K18 K25:K36 K43:K54 K61:K72 K79:K90 K97:K108">
    <cfRule type="cellIs" dxfId="10" priority="35" stopIfTrue="1" operator="greaterThan">
      <formula>125</formula>
    </cfRule>
  </conditionalFormatting>
  <conditionalFormatting sqref="K115:K126">
    <cfRule type="cellIs" dxfId="9" priority="6" stopIfTrue="1" operator="greaterThan">
      <formula>125</formula>
    </cfRule>
  </conditionalFormatting>
  <conditionalFormatting sqref="K133:K144">
    <cfRule type="cellIs" dxfId="8" priority="2" stopIfTrue="1" operator="greaterThan">
      <formula>125</formula>
    </cfRule>
  </conditionalFormatting>
  <conditionalFormatting sqref="AB8:AB19 AD8:AD19 AF8:AF19 AB21 AD21 AF21">
    <cfRule type="cellIs" dxfId="7" priority="9" operator="between">
      <formula>80%</formula>
      <formula>200%</formula>
    </cfRule>
  </conditionalFormatting>
  <conditionalFormatting sqref="AB25:AB36 AD25:AD36 AF25:AF36 AB38 AD38 AF38">
    <cfRule type="cellIs" dxfId="6" priority="10" operator="between">
      <formula>80%</formula>
      <formula>200%</formula>
    </cfRule>
  </conditionalFormatting>
  <conditionalFormatting sqref="AB43:AB54 AD43:AD54 AF43:AF54 AB56 AD56 AF56">
    <cfRule type="cellIs" dxfId="5" priority="11" operator="between">
      <formula>80%</formula>
      <formula>200%</formula>
    </cfRule>
  </conditionalFormatting>
  <conditionalFormatting sqref="AB61:AB72 AD61:AD72 AF61:AF72 AB74 AD74 AF74">
    <cfRule type="cellIs" dxfId="4" priority="12" operator="between">
      <formula>80%</formula>
      <formula>200%</formula>
    </cfRule>
  </conditionalFormatting>
  <conditionalFormatting sqref="AB79:AB90 AD79:AD90 AF79:AF90 AB92 AD92 AF92">
    <cfRule type="cellIs" dxfId="3" priority="13" operator="between">
      <formula>80%</formula>
      <formula>200%</formula>
    </cfRule>
  </conditionalFormatting>
  <conditionalFormatting sqref="AB97:AB108 AD97:AD108 AF97:AF108 AB110 AD110 AF110">
    <cfRule type="cellIs" dxfId="2" priority="15" operator="between">
      <formula>80%</formula>
      <formula>200%</formula>
    </cfRule>
  </conditionalFormatting>
  <conditionalFormatting sqref="AB115:AB126 AD115:AD126 AF115:AF126 AB128 AD128 AF128">
    <cfRule type="cellIs" dxfId="1" priority="5" operator="between">
      <formula>80%</formula>
      <formula>200%</formula>
    </cfRule>
  </conditionalFormatting>
  <conditionalFormatting sqref="AB133:AB144 AD133:AD144 AF133:AF144 AB146 AD146 AF146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47244094488188981" bottom="0.98425196850393704" header="0.51181102362204722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4696E-BA0E-481E-B3FB-8ABD3FFB9718}"/>
</file>

<file path=customXml/itemProps2.xml><?xml version="1.0" encoding="utf-8"?>
<ds:datastoreItem xmlns:ds="http://schemas.openxmlformats.org/officeDocument/2006/customXml" ds:itemID="{D6D2DECB-77DA-4FAB-B67B-AD0EC3C4BFAF}"/>
</file>

<file path=customXml/itemProps3.xml><?xml version="1.0" encoding="utf-8"?>
<ds:datastoreItem xmlns:ds="http://schemas.openxmlformats.org/officeDocument/2006/customXml" ds:itemID="{7AF7A4AC-F087-42BD-8D43-4D9CDEAB4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Consell Comarcal del Montsià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2000-01-04T11:06:10Z</dcterms:created>
  <dcterms:modified xsi:type="dcterms:W3CDTF">2024-03-14T10:59:53Z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