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0" documentId="13_ncr:1_{536F2B5C-AFED-4731-9FD5-80F88F8E5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fa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8" i="1" l="1"/>
  <c r="AA38" i="1" s="1"/>
  <c r="X38" i="1"/>
  <c r="Y38" i="1" s="1"/>
  <c r="W38" i="1"/>
  <c r="AB36" i="1"/>
  <c r="AA36" i="1"/>
  <c r="Z36" i="1"/>
  <c r="X36" i="1"/>
  <c r="Y36" i="1" s="1"/>
  <c r="W36" i="1"/>
  <c r="AB35" i="1"/>
  <c r="AA35" i="1"/>
  <c r="Z35" i="1"/>
  <c r="Y35" i="1"/>
  <c r="X35" i="1"/>
  <c r="W35" i="1"/>
  <c r="AB34" i="1"/>
  <c r="Z34" i="1"/>
  <c r="AA34" i="1" s="1"/>
  <c r="Y34" i="1"/>
  <c r="X34" i="1"/>
  <c r="W34" i="1"/>
  <c r="AB33" i="1"/>
  <c r="Z33" i="1"/>
  <c r="AA33" i="1" s="1"/>
  <c r="X33" i="1"/>
  <c r="Y33" i="1" s="1"/>
  <c r="W33" i="1"/>
  <c r="AB32" i="1"/>
  <c r="AA32" i="1"/>
  <c r="Z32" i="1"/>
  <c r="X32" i="1"/>
  <c r="Y32" i="1" s="1"/>
  <c r="W32" i="1"/>
  <c r="AB31" i="1"/>
  <c r="AA31" i="1"/>
  <c r="Z31" i="1"/>
  <c r="Y31" i="1"/>
  <c r="X31" i="1"/>
  <c r="W31" i="1"/>
  <c r="AB30" i="1"/>
  <c r="Z30" i="1"/>
  <c r="AA30" i="1" s="1"/>
  <c r="Y30" i="1"/>
  <c r="X30" i="1"/>
  <c r="W30" i="1"/>
  <c r="AB29" i="1"/>
  <c r="Z29" i="1"/>
  <c r="AA29" i="1" s="1"/>
  <c r="X29" i="1"/>
  <c r="Y29" i="1" s="1"/>
  <c r="W29" i="1"/>
  <c r="AB28" i="1"/>
  <c r="AA28" i="1"/>
  <c r="Z28" i="1"/>
  <c r="X28" i="1"/>
  <c r="Y28" i="1" s="1"/>
  <c r="W28" i="1"/>
  <c r="AB27" i="1"/>
  <c r="AA27" i="1"/>
  <c r="Z27" i="1"/>
  <c r="Y27" i="1"/>
  <c r="X27" i="1"/>
  <c r="W27" i="1"/>
  <c r="AB26" i="1"/>
  <c r="Z26" i="1"/>
  <c r="AA26" i="1" s="1"/>
  <c r="Y26" i="1"/>
  <c r="X26" i="1"/>
  <c r="W26" i="1"/>
  <c r="AB25" i="1"/>
  <c r="AB38" i="1" s="1"/>
  <c r="Z25" i="1"/>
  <c r="AA25" i="1" s="1"/>
  <c r="X25" i="1"/>
  <c r="Y25" i="1" s="1"/>
  <c r="W25" i="1"/>
  <c r="AB56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74" i="1" s="1"/>
  <c r="AB92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110" i="1"/>
  <c r="AF146" i="1"/>
  <c r="AF128" i="1"/>
  <c r="AB98" i="1"/>
  <c r="AB99" i="1"/>
  <c r="AB100" i="1"/>
  <c r="AB101" i="1"/>
  <c r="AB102" i="1"/>
  <c r="AB103" i="1"/>
  <c r="AB104" i="1"/>
  <c r="AB105" i="1"/>
  <c r="AB106" i="1"/>
  <c r="AB107" i="1"/>
  <c r="AB108" i="1"/>
  <c r="AB97" i="1"/>
  <c r="AF115" i="1"/>
  <c r="Z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D146" i="1" s="1"/>
  <c r="AE146" i="1" s="1"/>
  <c r="B146" i="1"/>
  <c r="Y145" i="1"/>
  <c r="W145" i="1"/>
  <c r="B145" i="1"/>
  <c r="AF144" i="1"/>
  <c r="AD144" i="1"/>
  <c r="AE144" i="1" s="1"/>
  <c r="AB144" i="1"/>
  <c r="AC144" i="1" s="1"/>
  <c r="AA144" i="1"/>
  <c r="X144" i="1"/>
  <c r="AF143" i="1"/>
  <c r="AE143" i="1"/>
  <c r="AD143" i="1"/>
  <c r="AC143" i="1"/>
  <c r="AB143" i="1"/>
  <c r="AA143" i="1"/>
  <c r="X143" i="1"/>
  <c r="AF142" i="1"/>
  <c r="AD142" i="1"/>
  <c r="AE142" i="1" s="1"/>
  <c r="AB142" i="1"/>
  <c r="AC142" i="1" s="1"/>
  <c r="AA142" i="1"/>
  <c r="X142" i="1"/>
  <c r="AF141" i="1"/>
  <c r="AD141" i="1"/>
  <c r="AE141" i="1" s="1"/>
  <c r="AC141" i="1"/>
  <c r="AB141" i="1"/>
  <c r="AA141" i="1"/>
  <c r="X141" i="1"/>
  <c r="AF140" i="1"/>
  <c r="AE140" i="1"/>
  <c r="AD140" i="1"/>
  <c r="AB140" i="1"/>
  <c r="AC140" i="1" s="1"/>
  <c r="AA140" i="1"/>
  <c r="X140" i="1"/>
  <c r="AF139" i="1"/>
  <c r="AD139" i="1"/>
  <c r="AE139" i="1" s="1"/>
  <c r="AB139" i="1"/>
  <c r="AC139" i="1" s="1"/>
  <c r="AA139" i="1"/>
  <c r="X139" i="1"/>
  <c r="AF138" i="1"/>
  <c r="AD138" i="1"/>
  <c r="AE138" i="1" s="1"/>
  <c r="AC138" i="1"/>
  <c r="AB138" i="1"/>
  <c r="AA138" i="1"/>
  <c r="X138" i="1"/>
  <c r="AF137" i="1"/>
  <c r="AD137" i="1"/>
  <c r="AE137" i="1" s="1"/>
  <c r="AB137" i="1"/>
  <c r="AC137" i="1" s="1"/>
  <c r="AA137" i="1"/>
  <c r="X137" i="1"/>
  <c r="AF136" i="1"/>
  <c r="AD136" i="1"/>
  <c r="AE136" i="1" s="1"/>
  <c r="AB136" i="1"/>
  <c r="AC136" i="1" s="1"/>
  <c r="AA136" i="1"/>
  <c r="X136" i="1"/>
  <c r="AF135" i="1"/>
  <c r="AD135" i="1"/>
  <c r="AE135" i="1" s="1"/>
  <c r="AB135" i="1"/>
  <c r="AC135" i="1" s="1"/>
  <c r="AA135" i="1"/>
  <c r="X135" i="1"/>
  <c r="X145" i="1" s="1"/>
  <c r="AF134" i="1"/>
  <c r="AD134" i="1"/>
  <c r="AE134" i="1" s="1"/>
  <c r="AB134" i="1"/>
  <c r="AC134" i="1" s="1"/>
  <c r="AA134" i="1"/>
  <c r="X134" i="1"/>
  <c r="AF133" i="1"/>
  <c r="AD133" i="1"/>
  <c r="AE133" i="1" s="1"/>
  <c r="AB133" i="1"/>
  <c r="AC133" i="1" s="1"/>
  <c r="AA133" i="1"/>
  <c r="X133" i="1"/>
  <c r="AA128" i="1"/>
  <c r="Z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D128" i="1" s="1"/>
  <c r="AE128" i="1" s="1"/>
  <c r="B128" i="1"/>
  <c r="Y127" i="1"/>
  <c r="W127" i="1"/>
  <c r="B127" i="1"/>
  <c r="AF126" i="1"/>
  <c r="AD126" i="1"/>
  <c r="AE126" i="1" s="1"/>
  <c r="AB126" i="1"/>
  <c r="AC126" i="1" s="1"/>
  <c r="AA126" i="1"/>
  <c r="X126" i="1"/>
  <c r="AF125" i="1"/>
  <c r="AE125" i="1"/>
  <c r="AD125" i="1"/>
  <c r="AB125" i="1"/>
  <c r="AC125" i="1" s="1"/>
  <c r="AA125" i="1"/>
  <c r="X125" i="1"/>
  <c r="AF124" i="1"/>
  <c r="AD124" i="1"/>
  <c r="AE124" i="1" s="1"/>
  <c r="AB124" i="1"/>
  <c r="AC124" i="1" s="1"/>
  <c r="AA124" i="1"/>
  <c r="X124" i="1"/>
  <c r="AF123" i="1"/>
  <c r="AD123" i="1"/>
  <c r="AE123" i="1" s="1"/>
  <c r="AC123" i="1"/>
  <c r="AB123" i="1"/>
  <c r="AA123" i="1"/>
  <c r="X123" i="1"/>
  <c r="AF122" i="1"/>
  <c r="AE122" i="1"/>
  <c r="AD122" i="1"/>
  <c r="AB122" i="1"/>
  <c r="AC122" i="1" s="1"/>
  <c r="AA122" i="1"/>
  <c r="X122" i="1"/>
  <c r="AF121" i="1"/>
  <c r="AD121" i="1"/>
  <c r="AE121" i="1" s="1"/>
  <c r="AB121" i="1"/>
  <c r="AC121" i="1" s="1"/>
  <c r="AA121" i="1"/>
  <c r="X121" i="1"/>
  <c r="AF120" i="1"/>
  <c r="AD120" i="1"/>
  <c r="AE120" i="1" s="1"/>
  <c r="AC120" i="1"/>
  <c r="AB120" i="1"/>
  <c r="AA120" i="1"/>
  <c r="X120" i="1"/>
  <c r="AF119" i="1"/>
  <c r="AD119" i="1"/>
  <c r="AE119" i="1" s="1"/>
  <c r="AB119" i="1"/>
  <c r="AC119" i="1" s="1"/>
  <c r="AA119" i="1"/>
  <c r="X119" i="1"/>
  <c r="AF118" i="1"/>
  <c r="AD118" i="1"/>
  <c r="AE118" i="1" s="1"/>
  <c r="AB118" i="1"/>
  <c r="AC118" i="1" s="1"/>
  <c r="AA118" i="1"/>
  <c r="X118" i="1"/>
  <c r="AF117" i="1"/>
  <c r="AD117" i="1"/>
  <c r="AE117" i="1" s="1"/>
  <c r="AB117" i="1"/>
  <c r="AC117" i="1" s="1"/>
  <c r="AA117" i="1"/>
  <c r="X117" i="1"/>
  <c r="X128" i="1" s="1"/>
  <c r="AF116" i="1"/>
  <c r="AE116" i="1"/>
  <c r="AD116" i="1"/>
  <c r="AB116" i="1"/>
  <c r="AC116" i="1" s="1"/>
  <c r="AA116" i="1"/>
  <c r="X116" i="1"/>
  <c r="AD115" i="1"/>
  <c r="AE115" i="1" s="1"/>
  <c r="AB115" i="1"/>
  <c r="AC115" i="1" s="1"/>
  <c r="AA115" i="1"/>
  <c r="X115" i="1"/>
  <c r="X146" i="1" l="1"/>
  <c r="AA146" i="1"/>
  <c r="AB146" i="1"/>
  <c r="AC146" i="1" s="1"/>
  <c r="AB128" i="1"/>
  <c r="AC128" i="1" s="1"/>
  <c r="X127" i="1"/>
  <c r="Z108" i="1" l="1"/>
  <c r="AA108" i="1" s="1"/>
  <c r="X108" i="1"/>
  <c r="Y108" i="1" s="1"/>
  <c r="W108" i="1"/>
  <c r="Z107" i="1"/>
  <c r="AA107" i="1" s="1"/>
  <c r="X107" i="1"/>
  <c r="Y107" i="1" s="1"/>
  <c r="W107" i="1"/>
  <c r="Z106" i="1"/>
  <c r="AA106" i="1" s="1"/>
  <c r="X106" i="1"/>
  <c r="Y106" i="1" s="1"/>
  <c r="W106" i="1"/>
  <c r="Z105" i="1"/>
  <c r="AA105" i="1" s="1"/>
  <c r="X105" i="1"/>
  <c r="Y105" i="1" s="1"/>
  <c r="W105" i="1"/>
  <c r="Z104" i="1"/>
  <c r="AA104" i="1" s="1"/>
  <c r="X104" i="1"/>
  <c r="Y104" i="1" s="1"/>
  <c r="W104" i="1"/>
  <c r="Z103" i="1"/>
  <c r="AA103" i="1" s="1"/>
  <c r="X103" i="1"/>
  <c r="Y103" i="1" s="1"/>
  <c r="W103" i="1"/>
  <c r="Z102" i="1"/>
  <c r="AA102" i="1" s="1"/>
  <c r="X102" i="1"/>
  <c r="Y102" i="1" s="1"/>
  <c r="W102" i="1"/>
  <c r="Z101" i="1"/>
  <c r="AA101" i="1" s="1"/>
  <c r="X101" i="1"/>
  <c r="Y101" i="1" s="1"/>
  <c r="W101" i="1"/>
  <c r="Z100" i="1"/>
  <c r="AA100" i="1" s="1"/>
  <c r="X100" i="1"/>
  <c r="Y100" i="1" s="1"/>
  <c r="W100" i="1"/>
  <c r="Z99" i="1"/>
  <c r="AA99" i="1" s="1"/>
  <c r="X99" i="1"/>
  <c r="Y99" i="1" s="1"/>
  <c r="W99" i="1"/>
  <c r="Z98" i="1"/>
  <c r="AA98" i="1" s="1"/>
  <c r="X98" i="1"/>
  <c r="Y98" i="1" s="1"/>
  <c r="W98" i="1"/>
  <c r="Z97" i="1"/>
  <c r="AA97" i="1" s="1"/>
  <c r="X97" i="1"/>
  <c r="Y97" i="1" s="1"/>
  <c r="W97" i="1"/>
  <c r="Z90" i="1"/>
  <c r="AA90" i="1" s="1"/>
  <c r="X90" i="1"/>
  <c r="Y90" i="1" s="1"/>
  <c r="W90" i="1"/>
  <c r="Z89" i="1"/>
  <c r="AA89" i="1" s="1"/>
  <c r="X89" i="1"/>
  <c r="Y89" i="1" s="1"/>
  <c r="W89" i="1"/>
  <c r="Z88" i="1"/>
  <c r="AA88" i="1" s="1"/>
  <c r="X88" i="1"/>
  <c r="Y88" i="1" s="1"/>
  <c r="W88" i="1"/>
  <c r="Z87" i="1"/>
  <c r="AA87" i="1" s="1"/>
  <c r="X87" i="1"/>
  <c r="Y87" i="1" s="1"/>
  <c r="W87" i="1"/>
  <c r="Z86" i="1"/>
  <c r="AA86" i="1" s="1"/>
  <c r="X86" i="1"/>
  <c r="Y86" i="1" s="1"/>
  <c r="W86" i="1"/>
  <c r="Z85" i="1"/>
  <c r="AA85" i="1" s="1"/>
  <c r="X85" i="1"/>
  <c r="Y85" i="1" s="1"/>
  <c r="W85" i="1"/>
  <c r="Z84" i="1"/>
  <c r="AA84" i="1" s="1"/>
  <c r="X84" i="1"/>
  <c r="Y84" i="1" s="1"/>
  <c r="W84" i="1"/>
  <c r="Z83" i="1"/>
  <c r="AA83" i="1" s="1"/>
  <c r="X83" i="1"/>
  <c r="Y83" i="1" s="1"/>
  <c r="W83" i="1"/>
  <c r="Z82" i="1"/>
  <c r="AA82" i="1" s="1"/>
  <c r="X82" i="1"/>
  <c r="Y82" i="1" s="1"/>
  <c r="W82" i="1"/>
  <c r="Z81" i="1"/>
  <c r="AA81" i="1" s="1"/>
  <c r="X81" i="1"/>
  <c r="Y81" i="1" s="1"/>
  <c r="W81" i="1"/>
  <c r="Z80" i="1"/>
  <c r="AA80" i="1" s="1"/>
  <c r="X80" i="1"/>
  <c r="Y80" i="1" s="1"/>
  <c r="W80" i="1"/>
  <c r="Z79" i="1"/>
  <c r="AA79" i="1" s="1"/>
  <c r="X79" i="1"/>
  <c r="Y79" i="1" s="1"/>
  <c r="W79" i="1"/>
  <c r="Z72" i="1"/>
  <c r="AA72" i="1" s="1"/>
  <c r="X72" i="1"/>
  <c r="Y72" i="1" s="1"/>
  <c r="W72" i="1"/>
  <c r="Z71" i="1"/>
  <c r="AA71" i="1" s="1"/>
  <c r="X71" i="1"/>
  <c r="Y71" i="1" s="1"/>
  <c r="W71" i="1"/>
  <c r="Z70" i="1"/>
  <c r="AA70" i="1" s="1"/>
  <c r="X70" i="1"/>
  <c r="Y70" i="1" s="1"/>
  <c r="W70" i="1"/>
  <c r="Z69" i="1"/>
  <c r="AA69" i="1" s="1"/>
  <c r="X69" i="1"/>
  <c r="Y69" i="1" s="1"/>
  <c r="W69" i="1"/>
  <c r="Z68" i="1"/>
  <c r="AA68" i="1" s="1"/>
  <c r="X68" i="1"/>
  <c r="Y68" i="1" s="1"/>
  <c r="W68" i="1"/>
  <c r="Z67" i="1"/>
  <c r="AA67" i="1" s="1"/>
  <c r="X67" i="1"/>
  <c r="Y67" i="1" s="1"/>
  <c r="W67" i="1"/>
  <c r="Z66" i="1"/>
  <c r="AA66" i="1" s="1"/>
  <c r="X66" i="1"/>
  <c r="Y66" i="1" s="1"/>
  <c r="W66" i="1"/>
  <c r="Z65" i="1"/>
  <c r="AA65" i="1" s="1"/>
  <c r="X65" i="1"/>
  <c r="Y65" i="1" s="1"/>
  <c r="W65" i="1"/>
  <c r="Z64" i="1"/>
  <c r="AA64" i="1" s="1"/>
  <c r="X64" i="1"/>
  <c r="Y64" i="1" s="1"/>
  <c r="W64" i="1"/>
  <c r="Z63" i="1"/>
  <c r="AA63" i="1" s="1"/>
  <c r="X63" i="1"/>
  <c r="Y63" i="1" s="1"/>
  <c r="W63" i="1"/>
  <c r="Z62" i="1"/>
  <c r="AA62" i="1" s="1"/>
  <c r="X62" i="1"/>
  <c r="Y62" i="1" s="1"/>
  <c r="W62" i="1"/>
  <c r="Z61" i="1"/>
  <c r="AA61" i="1" s="1"/>
  <c r="X61" i="1"/>
  <c r="Y61" i="1" s="1"/>
  <c r="W61" i="1"/>
  <c r="W43" i="1"/>
  <c r="Z54" i="1"/>
  <c r="AA54" i="1" s="1"/>
  <c r="X54" i="1"/>
  <c r="Y54" i="1" s="1"/>
  <c r="W54" i="1"/>
  <c r="Z53" i="1"/>
  <c r="AA53" i="1" s="1"/>
  <c r="X53" i="1"/>
  <c r="Y53" i="1" s="1"/>
  <c r="W53" i="1"/>
  <c r="Z52" i="1"/>
  <c r="AA52" i="1" s="1"/>
  <c r="X52" i="1"/>
  <c r="Y52" i="1" s="1"/>
  <c r="W52" i="1"/>
  <c r="Z51" i="1"/>
  <c r="AA51" i="1" s="1"/>
  <c r="X51" i="1"/>
  <c r="Y51" i="1" s="1"/>
  <c r="W51" i="1"/>
  <c r="Z50" i="1"/>
  <c r="AA50" i="1" s="1"/>
  <c r="X50" i="1"/>
  <c r="Y50" i="1" s="1"/>
  <c r="W50" i="1"/>
  <c r="Z49" i="1"/>
  <c r="AA49" i="1" s="1"/>
  <c r="X49" i="1"/>
  <c r="Y49" i="1" s="1"/>
  <c r="W49" i="1"/>
  <c r="Z48" i="1"/>
  <c r="AA48" i="1" s="1"/>
  <c r="X48" i="1"/>
  <c r="Y48" i="1" s="1"/>
  <c r="W48" i="1"/>
  <c r="Z47" i="1"/>
  <c r="AA47" i="1" s="1"/>
  <c r="X47" i="1"/>
  <c r="Y47" i="1" s="1"/>
  <c r="W47" i="1"/>
  <c r="Z46" i="1"/>
  <c r="AA46" i="1" s="1"/>
  <c r="X46" i="1"/>
  <c r="Y46" i="1" s="1"/>
  <c r="W46" i="1"/>
  <c r="Z45" i="1"/>
  <c r="AA45" i="1" s="1"/>
  <c r="X45" i="1"/>
  <c r="Y45" i="1" s="1"/>
  <c r="W45" i="1"/>
  <c r="Z44" i="1"/>
  <c r="AA44" i="1" s="1"/>
  <c r="X44" i="1"/>
  <c r="Y44" i="1" s="1"/>
  <c r="W44" i="1"/>
  <c r="Z43" i="1"/>
  <c r="AA43" i="1" s="1"/>
  <c r="X43" i="1"/>
  <c r="Y43" i="1" s="1"/>
  <c r="V110" i="1" l="1"/>
  <c r="U110" i="1"/>
  <c r="T110" i="1"/>
  <c r="S110" i="1"/>
  <c r="R110" i="1"/>
  <c r="Q110" i="1"/>
  <c r="P110" i="1"/>
  <c r="O110" i="1"/>
  <c r="N110" i="1"/>
  <c r="M110" i="1"/>
  <c r="I110" i="1"/>
  <c r="L110" i="1"/>
  <c r="F110" i="1"/>
  <c r="H110" i="1"/>
  <c r="G110" i="1"/>
  <c r="K110" i="1"/>
  <c r="J110" i="1"/>
  <c r="E110" i="1"/>
  <c r="D110" i="1"/>
  <c r="C110" i="1"/>
  <c r="B110" i="1"/>
  <c r="B109" i="1"/>
  <c r="M92" i="1"/>
  <c r="V92" i="1"/>
  <c r="U92" i="1"/>
  <c r="T92" i="1"/>
  <c r="S92" i="1"/>
  <c r="R92" i="1"/>
  <c r="Q92" i="1"/>
  <c r="P92" i="1"/>
  <c r="O92" i="1"/>
  <c r="N92" i="1"/>
  <c r="I92" i="1"/>
  <c r="L92" i="1"/>
  <c r="F92" i="1"/>
  <c r="H92" i="1"/>
  <c r="G92" i="1"/>
  <c r="K92" i="1"/>
  <c r="J92" i="1"/>
  <c r="E92" i="1"/>
  <c r="D92" i="1"/>
  <c r="C92" i="1"/>
  <c r="B92" i="1"/>
  <c r="B91" i="1"/>
  <c r="U74" i="1"/>
  <c r="T74" i="1"/>
  <c r="R74" i="1"/>
  <c r="Q74" i="1"/>
  <c r="P74" i="1"/>
  <c r="O74" i="1"/>
  <c r="N74" i="1"/>
  <c r="M74" i="1"/>
  <c r="H74" i="1"/>
  <c r="G74" i="1"/>
  <c r="K74" i="1"/>
  <c r="J74" i="1"/>
  <c r="E74" i="1"/>
  <c r="D74" i="1"/>
  <c r="C74" i="1"/>
  <c r="B74" i="1"/>
  <c r="B73" i="1"/>
  <c r="S74" i="1"/>
  <c r="V74" i="1"/>
  <c r="I74" i="1"/>
  <c r="L74" i="1"/>
  <c r="F74" i="1"/>
  <c r="B55" i="1"/>
  <c r="U56" i="1"/>
  <c r="T56" i="1"/>
  <c r="R56" i="1"/>
  <c r="Q56" i="1"/>
  <c r="P56" i="1"/>
  <c r="O56" i="1"/>
  <c r="N56" i="1"/>
  <c r="M56" i="1"/>
  <c r="H56" i="1"/>
  <c r="G56" i="1"/>
  <c r="K56" i="1"/>
  <c r="J56" i="1"/>
  <c r="E56" i="1"/>
  <c r="D56" i="1"/>
  <c r="C56" i="1"/>
  <c r="B56" i="1"/>
  <c r="V54" i="1"/>
  <c r="S54" i="1"/>
  <c r="I54" i="1"/>
  <c r="L54" i="1"/>
  <c r="F54" i="1"/>
  <c r="V53" i="1"/>
  <c r="S53" i="1"/>
  <c r="I53" i="1"/>
  <c r="L53" i="1"/>
  <c r="F53" i="1"/>
  <c r="V52" i="1"/>
  <c r="S52" i="1"/>
  <c r="I52" i="1"/>
  <c r="L52" i="1"/>
  <c r="F52" i="1"/>
  <c r="V51" i="1"/>
  <c r="S51" i="1"/>
  <c r="I51" i="1"/>
  <c r="L51" i="1"/>
  <c r="F51" i="1"/>
  <c r="V50" i="1"/>
  <c r="S50" i="1"/>
  <c r="I50" i="1"/>
  <c r="L50" i="1"/>
  <c r="F50" i="1"/>
  <c r="V49" i="1"/>
  <c r="S49" i="1"/>
  <c r="I49" i="1"/>
  <c r="L49" i="1"/>
  <c r="F49" i="1"/>
  <c r="V48" i="1"/>
  <c r="S48" i="1"/>
  <c r="I48" i="1"/>
  <c r="L48" i="1"/>
  <c r="F48" i="1"/>
  <c r="V47" i="1"/>
  <c r="S47" i="1"/>
  <c r="I47" i="1"/>
  <c r="L47" i="1"/>
  <c r="F47" i="1"/>
  <c r="V46" i="1"/>
  <c r="S46" i="1"/>
  <c r="I46" i="1"/>
  <c r="L46" i="1"/>
  <c r="F46" i="1"/>
  <c r="V45" i="1"/>
  <c r="S45" i="1"/>
  <c r="I45" i="1"/>
  <c r="L45" i="1"/>
  <c r="F45" i="1"/>
  <c r="V44" i="1"/>
  <c r="S44" i="1"/>
  <c r="I44" i="1"/>
  <c r="L44" i="1"/>
  <c r="F44" i="1"/>
  <c r="V43" i="1"/>
  <c r="S43" i="1"/>
  <c r="I43" i="1"/>
  <c r="L43" i="1"/>
  <c r="F43" i="1"/>
  <c r="F33" i="1"/>
  <c r="L33" i="1"/>
  <c r="I33" i="1"/>
  <c r="F34" i="1"/>
  <c r="L34" i="1"/>
  <c r="I34" i="1"/>
  <c r="F35" i="1"/>
  <c r="L35" i="1"/>
  <c r="I35" i="1"/>
  <c r="F36" i="1"/>
  <c r="L36" i="1"/>
  <c r="I36" i="1"/>
  <c r="V32" i="1"/>
  <c r="V33" i="1"/>
  <c r="V34" i="1"/>
  <c r="V35" i="1"/>
  <c r="V36" i="1"/>
  <c r="S32" i="1"/>
  <c r="S33" i="1"/>
  <c r="S34" i="1"/>
  <c r="S35" i="1"/>
  <c r="S36" i="1"/>
  <c r="F32" i="1"/>
  <c r="L32" i="1"/>
  <c r="I32" i="1"/>
  <c r="V31" i="1"/>
  <c r="S31" i="1"/>
  <c r="F31" i="1"/>
  <c r="L31" i="1"/>
  <c r="I31" i="1"/>
  <c r="V30" i="1"/>
  <c r="V25" i="1"/>
  <c r="V26" i="1"/>
  <c r="V27" i="1"/>
  <c r="V28" i="1"/>
  <c r="V29" i="1"/>
  <c r="S30" i="1"/>
  <c r="S25" i="1"/>
  <c r="S26" i="1"/>
  <c r="S27" i="1"/>
  <c r="S28" i="1"/>
  <c r="S29" i="1"/>
  <c r="F30" i="1"/>
  <c r="L30" i="1"/>
  <c r="I30" i="1"/>
  <c r="F25" i="1"/>
  <c r="L25" i="1"/>
  <c r="I25" i="1"/>
  <c r="F26" i="1"/>
  <c r="L26" i="1"/>
  <c r="I26" i="1"/>
  <c r="F27" i="1"/>
  <c r="L27" i="1"/>
  <c r="I27" i="1"/>
  <c r="F28" i="1"/>
  <c r="L28" i="1"/>
  <c r="I28" i="1"/>
  <c r="L29" i="1"/>
  <c r="I29" i="1"/>
  <c r="F29" i="1"/>
  <c r="U38" i="1"/>
  <c r="T38" i="1"/>
  <c r="R38" i="1"/>
  <c r="Q38" i="1"/>
  <c r="P38" i="1"/>
  <c r="O38" i="1"/>
  <c r="N38" i="1"/>
  <c r="M38" i="1"/>
  <c r="H38" i="1"/>
  <c r="K38" i="1"/>
  <c r="E38" i="1"/>
  <c r="G38" i="1"/>
  <c r="J38" i="1"/>
  <c r="D38" i="1"/>
  <c r="C38" i="1"/>
  <c r="B38" i="1"/>
  <c r="B37" i="1"/>
  <c r="V18" i="1"/>
  <c r="V20" i="1" s="1"/>
  <c r="U20" i="1"/>
  <c r="T20" i="1"/>
  <c r="R20" i="1"/>
  <c r="Q20" i="1"/>
  <c r="P20" i="1"/>
  <c r="O20" i="1"/>
  <c r="N20" i="1"/>
  <c r="M20" i="1"/>
  <c r="I20" i="1"/>
  <c r="L20" i="1"/>
  <c r="F20" i="1"/>
  <c r="H20" i="1"/>
  <c r="K20" i="1"/>
  <c r="E20" i="1"/>
  <c r="G20" i="1"/>
  <c r="J20" i="1"/>
  <c r="D20" i="1"/>
  <c r="C20" i="1"/>
  <c r="B20" i="1"/>
  <c r="B19" i="1"/>
  <c r="S18" i="1"/>
  <c r="S20" i="1" s="1"/>
  <c r="L38" i="1" l="1"/>
  <c r="W110" i="1"/>
  <c r="X110" i="1"/>
  <c r="Y110" i="1" s="1"/>
  <c r="Z110" i="1"/>
  <c r="AA110" i="1" s="1"/>
  <c r="Z92" i="1"/>
  <c r="AA92" i="1" s="1"/>
  <c r="X92" i="1"/>
  <c r="Y92" i="1" s="1"/>
  <c r="W92" i="1"/>
  <c r="Z74" i="1"/>
  <c r="AA74" i="1" s="1"/>
  <c r="X74" i="1"/>
  <c r="Y74" i="1" s="1"/>
  <c r="W74" i="1"/>
  <c r="X56" i="1"/>
  <c r="Y56" i="1" s="1"/>
  <c r="W56" i="1"/>
  <c r="Z56" i="1"/>
  <c r="AA56" i="1" s="1"/>
  <c r="V56" i="1"/>
  <c r="S56" i="1"/>
  <c r="I56" i="1"/>
  <c r="L56" i="1"/>
  <c r="F56" i="1"/>
  <c r="F38" i="1"/>
  <c r="I38" i="1"/>
  <c r="S38" i="1"/>
  <c r="V38" i="1"/>
</calcChain>
</file>

<file path=xl/sharedStrings.xml><?xml version="1.0" encoding="utf-8"?>
<sst xmlns="http://schemas.openxmlformats.org/spreadsheetml/2006/main" count="527" uniqueCount="88">
  <si>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</si>
  <si>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</si>
  <si>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</si>
  <si>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</si>
  <si>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</si>
  <si>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</si>
  <si>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</si>
  <si>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</si>
  <si>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</si>
  <si>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</si>
  <si>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</si>
  <si>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</si>
  <si>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</si>
  <si>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</si>
  <si>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</si>
  <si>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 Influent </t>
  </si>
  <si>
    <t>Cond Efluent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</si>
  <si>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</si>
  <si>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</si>
  <si>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</si>
  <si>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</si>
  <si>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</si>
  <si>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</si>
  <si>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2016</t>
  </si>
  <si>
    <t>(m3/mes)</t>
  </si>
  <si>
    <t>(m3/dia)</t>
  </si>
  <si>
    <t>(mg/l)</t>
  </si>
  <si>
    <t>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</si>
  <si>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</si>
  <si>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</si>
  <si>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</si>
  <si>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</si>
  <si>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</si>
  <si>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</si>
  <si>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</si>
  <si>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</si>
  <si>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</si>
  <si>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</si>
  <si>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</si>
  <si>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</si>
  <si>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16</t>
  </si>
  <si>
    <t>MITJA 16</t>
  </si>
  <si>
    <t>2017</t>
  </si>
  <si>
    <t>TOTAL 17</t>
  </si>
  <si>
    <t>MITJA 17</t>
  </si>
  <si>
    <t>Saturació</t>
  </si>
  <si>
    <t xml:space="preserve">Saturacio </t>
  </si>
  <si>
    <t>Saturacio</t>
  </si>
  <si>
    <t>2018</t>
  </si>
  <si>
    <t>MES Kg/dia</t>
  </si>
  <si>
    <t>MES %</t>
  </si>
  <si>
    <t>DBO5 Kg/dia</t>
  </si>
  <si>
    <t>DBO5 %</t>
  </si>
  <si>
    <t>TOTAL 18</t>
  </si>
  <si>
    <t>MITJA 18</t>
  </si>
  <si>
    <t>2019</t>
  </si>
  <si>
    <t>TOTAL 19</t>
  </si>
  <si>
    <t>MITJA 19</t>
  </si>
  <si>
    <t>2020</t>
  </si>
  <si>
    <t>TOTAL 20</t>
  </si>
  <si>
    <t>MITJA 20</t>
  </si>
  <si>
    <t>2021</t>
  </si>
  <si>
    <t>7.7</t>
  </si>
  <si>
    <t>26.8</t>
  </si>
  <si>
    <t>8.3</t>
  </si>
  <si>
    <t>4.2</t>
  </si>
  <si>
    <t>4.83</t>
  </si>
  <si>
    <t>TOTAL 21</t>
  </si>
  <si>
    <t>MITJA 21</t>
  </si>
  <si>
    <t>Alfara de Carles</t>
  </si>
  <si>
    <t>Consum</t>
  </si>
  <si>
    <t>Energia</t>
  </si>
  <si>
    <t>Fangs</t>
  </si>
  <si>
    <t>sequetat</t>
  </si>
  <si>
    <t>hab equiv.</t>
  </si>
  <si>
    <t>2022</t>
  </si>
  <si>
    <t>(Kwh)</t>
  </si>
  <si>
    <t>(Kwh/m3)</t>
  </si>
  <si>
    <t>(m3)</t>
  </si>
  <si>
    <t>habitants</t>
  </si>
  <si>
    <t>-</t>
  </si>
  <si>
    <t>TOTAL 22</t>
  </si>
  <si>
    <t>MITJA 22</t>
  </si>
  <si>
    <t>2023</t>
  </si>
  <si>
    <t>TOTAL 23</t>
  </si>
  <si>
    <t>MITJA 23</t>
  </si>
  <si>
    <t>H-E Disseny: 383</t>
  </si>
  <si>
    <t>Pob. Sanejada: 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</si>
</sst>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s_-;\-* #,##0.00\ _P_t_s_-;_-* &quot;-&quot;??\ _P_t_s_-;_-@_-"/>
    <numFmt numFmtId="165" formatCode="#,##0.0"/>
    <numFmt numFmtId="166" formatCode="0.0"/>
    <numFmt numFmtId="167" formatCode="#,##0.000"/>
    <numFmt numFmtId="168" formatCode="_-* #,##0.0\ _P_t_s_-;\-* #,##0.0\ _P_t_s_-;_-* &quot;-&quot;??\ _P_t_s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" fontId="3" fillId="2" borderId="3" xfId="0" applyNumberFormat="1" applyFont="1" applyFill="1" applyBorder="1"/>
    <xf numFmtId="165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7" fontId="3" fillId="5" borderId="5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" fontId="2" fillId="5" borderId="1" xfId="2" applyNumberFormat="1" applyFont="1" applyFill="1" applyBorder="1" applyAlignment="1">
      <alignment horizontal="center"/>
    </xf>
    <xf numFmtId="1" fontId="2" fillId="5" borderId="7" xfId="2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8" fontId="2" fillId="0" borderId="1" xfId="1" applyNumberFormat="1" applyFont="1" applyBorder="1" applyAlignment="1"/>
    <xf numFmtId="1" fontId="2" fillId="5" borderId="3" xfId="2" applyNumberFormat="1" applyFont="1" applyFill="1" applyBorder="1" applyAlignment="1">
      <alignment horizontal="center"/>
    </xf>
    <xf numFmtId="1" fontId="2" fillId="5" borderId="8" xfId="2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" fontId="2" fillId="5" borderId="10" xfId="2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5" borderId="11" xfId="2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" fontId="2" fillId="5" borderId="4" xfId="2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5" borderId="15" xfId="2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1" fontId="2" fillId="0" borderId="3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10" xfId="2" applyNumberFormat="1" applyFont="1" applyBorder="1" applyAlignment="1">
      <alignment horizontal="center"/>
    </xf>
    <xf numFmtId="1" fontId="2" fillId="0" borderId="7" xfId="2" applyNumberFormat="1" applyFont="1" applyBorder="1" applyAlignment="1">
      <alignment horizontal="center"/>
    </xf>
    <xf numFmtId="1" fontId="2" fillId="0" borderId="11" xfId="2" applyNumberFormat="1" applyFont="1" applyBorder="1" applyAlignment="1">
      <alignment horizontal="center"/>
    </xf>
    <xf numFmtId="3" fontId="3" fillId="7" borderId="16" xfId="0" applyNumberFormat="1" applyFont="1" applyFill="1" applyBorder="1" applyAlignment="1">
      <alignment horizontal="center"/>
    </xf>
    <xf numFmtId="3" fontId="3" fillId="7" borderId="17" xfId="0" applyNumberFormat="1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9" fontId="2" fillId="0" borderId="22" xfId="3" applyFont="1" applyFill="1" applyBorder="1" applyAlignment="1">
      <alignment horizontal="center"/>
    </xf>
    <xf numFmtId="2" fontId="2" fillId="0" borderId="23" xfId="3" applyNumberFormat="1" applyFont="1" applyFill="1" applyBorder="1" applyAlignment="1">
      <alignment horizontal="center"/>
    </xf>
    <xf numFmtId="9" fontId="2" fillId="0" borderId="24" xfId="3" applyFont="1" applyFill="1" applyBorder="1" applyAlignment="1">
      <alignment horizontal="center"/>
    </xf>
    <xf numFmtId="2" fontId="2" fillId="0" borderId="25" xfId="3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/>
    </xf>
    <xf numFmtId="3" fontId="3" fillId="8" borderId="1" xfId="0" applyNumberFormat="1" applyFont="1" applyFill="1" applyBorder="1" applyAlignment="1">
      <alignment horizontal="left"/>
    </xf>
    <xf numFmtId="0" fontId="0" fillId="0" borderId="1" xfId="0" applyBorder="1"/>
    <xf numFmtId="0" fontId="1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3" fontId="7" fillId="9" borderId="1" xfId="0" applyNumberFormat="1" applyFont="1" applyFill="1" applyBorder="1" applyAlignment="1">
      <alignment horizontal="left"/>
    </xf>
    <xf numFmtId="3" fontId="3" fillId="8" borderId="9" xfId="0" applyNumberFormat="1" applyFont="1" applyFill="1" applyBorder="1" applyAlignment="1">
      <alignment horizontal="right"/>
    </xf>
    <xf numFmtId="0" fontId="7" fillId="9" borderId="9" xfId="0" applyFont="1" applyFill="1" applyBorder="1" applyAlignment="1">
      <alignment horizontal="right"/>
    </xf>
    <xf numFmtId="3" fontId="3" fillId="10" borderId="2" xfId="0" applyNumberFormat="1" applyFont="1" applyFill="1" applyBorder="1" applyAlignment="1">
      <alignment horizontal="center"/>
    </xf>
    <xf numFmtId="4" fontId="3" fillId="10" borderId="2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" fontId="2" fillId="5" borderId="25" xfId="2" applyNumberFormat="1" applyFont="1" applyFill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3" fontId="3" fillId="2" borderId="38" xfId="0" applyNumberFormat="1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10" borderId="38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1" fontId="3" fillId="2" borderId="42" xfId="0" applyNumberFormat="1" applyFont="1" applyFill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3" fillId="10" borderId="4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11" borderId="41" xfId="0" applyNumberFormat="1" applyFont="1" applyFill="1" applyBorder="1" applyAlignment="1">
      <alignment horizontal="center"/>
    </xf>
    <xf numFmtId="2" fontId="3" fillId="11" borderId="42" xfId="0" applyNumberFormat="1" applyFont="1" applyFill="1" applyBorder="1" applyAlignment="1">
      <alignment horizontal="center"/>
    </xf>
    <xf numFmtId="9" fontId="2" fillId="5" borderId="43" xfId="3" applyFont="1" applyFill="1" applyBorder="1" applyAlignment="1">
      <alignment horizontal="center"/>
    </xf>
    <xf numFmtId="9" fontId="2" fillId="5" borderId="46" xfId="3" applyFont="1" applyFill="1" applyBorder="1" applyAlignment="1">
      <alignment horizontal="center"/>
    </xf>
    <xf numFmtId="3" fontId="3" fillId="11" borderId="45" xfId="0" applyNumberFormat="1" applyFont="1" applyFill="1" applyBorder="1" applyAlignment="1">
      <alignment horizontal="center"/>
    </xf>
    <xf numFmtId="9" fontId="3" fillId="11" borderId="42" xfId="3" applyFont="1" applyFill="1" applyBorder="1" applyAlignment="1">
      <alignment horizontal="center"/>
    </xf>
    <xf numFmtId="2" fontId="3" fillId="5" borderId="40" xfId="0" applyNumberFormat="1" applyFont="1" applyFill="1" applyBorder="1" applyAlignment="1">
      <alignment horizontal="center"/>
    </xf>
    <xf numFmtId="1" fontId="3" fillId="10" borderId="38" xfId="0" applyNumberFormat="1" applyFont="1" applyFill="1" applyBorder="1" applyAlignment="1">
      <alignment horizontal="center"/>
    </xf>
    <xf numFmtId="49" fontId="3" fillId="2" borderId="38" xfId="0" applyNumberFormat="1" applyFont="1" applyFill="1" applyBorder="1" applyAlignment="1">
      <alignment horizontal="center"/>
    </xf>
    <xf numFmtId="4" fontId="3" fillId="5" borderId="40" xfId="0" applyNumberFormat="1" applyFont="1" applyFill="1" applyBorder="1" applyAlignment="1">
      <alignment horizontal="center"/>
    </xf>
    <xf numFmtId="4" fontId="3" fillId="10" borderId="38" xfId="0" applyNumberFormat="1" applyFont="1" applyFill="1" applyBorder="1" applyAlignment="1">
      <alignment horizontal="center"/>
    </xf>
    <xf numFmtId="3" fontId="3" fillId="2" borderId="42" xfId="0" applyNumberFormat="1" applyFont="1" applyFill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4" fontId="3" fillId="10" borderId="42" xfId="0" applyNumberFormat="1" applyFont="1" applyFill="1" applyBorder="1" applyAlignment="1">
      <alignment horizontal="center"/>
    </xf>
    <xf numFmtId="4" fontId="3" fillId="5" borderId="45" xfId="0" applyNumberFormat="1" applyFont="1" applyFill="1" applyBorder="1" applyAlignment="1">
      <alignment horizontal="center"/>
    </xf>
    <xf numFmtId="1" fontId="3" fillId="10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7" borderId="48" xfId="0" applyNumberFormat="1" applyFont="1" applyFill="1" applyBorder="1" applyAlignment="1">
      <alignment horizontal="center"/>
    </xf>
    <xf numFmtId="3" fontId="3" fillId="7" borderId="49" xfId="0" applyNumberFormat="1" applyFont="1" applyFill="1" applyBorder="1" applyAlignment="1">
      <alignment horizontal="center"/>
    </xf>
    <xf numFmtId="3" fontId="3" fillId="7" borderId="29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>
      <alignment horizontal="center"/>
    </xf>
    <xf numFmtId="2" fontId="3" fillId="2" borderId="50" xfId="0" applyNumberFormat="1" applyFont="1" applyFill="1" applyBorder="1" applyAlignment="1">
      <alignment horizontal="center"/>
    </xf>
    <xf numFmtId="2" fontId="3" fillId="2" borderId="51" xfId="0" applyNumberFormat="1" applyFont="1" applyFill="1" applyBorder="1" applyAlignment="1">
      <alignment horizontal="center"/>
    </xf>
    <xf numFmtId="9" fontId="2" fillId="0" borderId="52" xfId="3" applyFont="1" applyFill="1" applyBorder="1" applyAlignment="1">
      <alignment horizontal="center"/>
    </xf>
    <xf numFmtId="9" fontId="2" fillId="0" borderId="34" xfId="3" applyFont="1" applyFill="1" applyBorder="1" applyAlignment="1">
      <alignment horizontal="center"/>
    </xf>
    <xf numFmtId="9" fontId="3" fillId="10" borderId="54" xfId="3" applyFont="1" applyFill="1" applyBorder="1" applyAlignment="1">
      <alignment horizontal="center"/>
    </xf>
    <xf numFmtId="2" fontId="3" fillId="10" borderId="55" xfId="3" applyNumberFormat="1" applyFont="1" applyFill="1" applyBorder="1" applyAlignment="1">
      <alignment horizontal="center"/>
    </xf>
    <xf numFmtId="9" fontId="3" fillId="10" borderId="56" xfId="3" applyFont="1" applyFill="1" applyBorder="1" applyAlignment="1">
      <alignment horizontal="center"/>
    </xf>
    <xf numFmtId="2" fontId="3" fillId="10" borderId="57" xfId="3" applyNumberFormat="1" applyFont="1" applyFill="1" applyBorder="1" applyAlignment="1">
      <alignment horizontal="center"/>
    </xf>
    <xf numFmtId="9" fontId="3" fillId="10" borderId="58" xfId="3" applyFont="1" applyFill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left"/>
    </xf>
    <xf numFmtId="2" fontId="3" fillId="2" borderId="31" xfId="0" applyNumberFormat="1" applyFont="1" applyFill="1" applyBorder="1" applyAlignment="1">
      <alignment horizontal="center"/>
    </xf>
    <xf numFmtId="2" fontId="3" fillId="2" borderId="59" xfId="0" applyNumberFormat="1" applyFont="1" applyFill="1" applyBorder="1" applyAlignment="1">
      <alignment horizontal="center"/>
    </xf>
    <xf numFmtId="1" fontId="3" fillId="2" borderId="60" xfId="0" applyNumberFormat="1" applyFont="1" applyFill="1" applyBorder="1" applyAlignment="1">
      <alignment horizontal="center"/>
    </xf>
    <xf numFmtId="1" fontId="2" fillId="5" borderId="43" xfId="3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22" xfId="0" applyNumberFormat="1" applyBorder="1"/>
    <xf numFmtId="1" fontId="2" fillId="5" borderId="46" xfId="3" applyNumberFormat="1" applyFont="1" applyFill="1" applyBorder="1" applyAlignment="1">
      <alignment horizontal="center"/>
    </xf>
    <xf numFmtId="1" fontId="2" fillId="0" borderId="9" xfId="2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3" fillId="10" borderId="5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12" borderId="5" xfId="0" applyNumberFormat="1" applyFont="1" applyFill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3" fontId="3" fillId="4" borderId="62" xfId="0" applyNumberFormat="1" applyFont="1" applyFill="1" applyBorder="1" applyAlignment="1">
      <alignment horizontal="center"/>
    </xf>
    <xf numFmtId="2" fontId="3" fillId="11" borderId="42" xfId="3" applyNumberFormat="1" applyFont="1" applyFill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TAULA5.XLS" xfId="2" xr:uid="{00000000-0005-0000-0000-000002000000}"/>
    <cellStyle name="Porcentaje" xfId="3" builtinId="5"/>
  </cellStyles>
  <dxfs count="3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F147"/>
  <sheetViews>
    <sheetView showGridLines="0" tabSelected="1" zoomScaleNormal="100" workbookViewId="0">
      <pane xSplit="1" topLeftCell="B1" activePane="topRight" state="frozen"/>
      <selection pane="topRight" activeCell="H3" sqref="H3"/>
    </sheetView>
  </sheetViews>
  <sheetFormatPr baseColWidth="10" defaultColWidth="12.7109375" defaultRowHeight="12.75" x14ac:dyDescent="0.2"/>
  <cols>
    <col min="1" max="1" width="10.42578125" customWidth="1"/>
    <col min="2" max="2" width="10.5703125" customWidth="1"/>
    <col min="3" max="3" width="10.140625" customWidth="1"/>
    <col min="4" max="4" width="11.42578125" bestFit="1" customWidth="1"/>
    <col min="5" max="5" width="11.42578125" customWidth="1"/>
    <col min="6" max="6" width="7.7109375" style="6" customWidth="1"/>
    <col min="7" max="7" width="11.42578125" customWidth="1"/>
    <col min="8" max="8" width="12.7109375" customWidth="1"/>
    <col min="9" max="9" width="7.85546875" style="6" customWidth="1"/>
    <col min="10" max="10" width="11.42578125" customWidth="1"/>
    <col min="11" max="11" width="10.85546875" customWidth="1"/>
    <col min="12" max="12" width="7.42578125" style="6" customWidth="1"/>
  </cols>
  <sheetData>
    <row r="1" spans="1:22" ht="25.5" customHeight="1" x14ac:dyDescent="0.4">
      <c r="A1" s="1"/>
      <c r="B1" s="143" t="s">
        <v>69</v>
      </c>
      <c r="C1" s="143"/>
      <c r="D1" s="143"/>
      <c r="E1" s="143"/>
      <c r="F1" s="143"/>
      <c r="G1" s="172" t="s">
        <v>86</v>
      </c>
      <c r="H1" s="143"/>
      <c r="K1" s="173" t="s">
        <v>87</v>
      </c>
      <c r="L1" s="2"/>
      <c r="M1" s="2"/>
      <c r="N1" s="2"/>
      <c r="O1" s="2"/>
    </row>
    <row r="2" spans="1:22" x14ac:dyDescent="0.2">
      <c r="A2" s="1"/>
      <c r="B2" s="69" t="s">
        <v>0</v>
      </c>
      <c r="C2" s="69">
        <v>115</v>
      </c>
      <c r="D2" s="70" t="s">
        <v>1</v>
      </c>
      <c r="E2" s="71">
        <v>80</v>
      </c>
      <c r="F2" s="72" t="s">
        <v>2</v>
      </c>
      <c r="G2" s="78">
        <v>200</v>
      </c>
      <c r="H2" s="2"/>
      <c r="K2" s="2"/>
      <c r="L2" s="2"/>
      <c r="M2" s="2"/>
      <c r="N2" s="2"/>
      <c r="O2" s="2"/>
    </row>
    <row r="3" spans="1:22" x14ac:dyDescent="0.2">
      <c r="B3" s="73"/>
      <c r="C3" s="74" t="s">
        <v>3</v>
      </c>
      <c r="D3" s="75" t="s">
        <v>1</v>
      </c>
      <c r="E3" s="76">
        <v>9</v>
      </c>
      <c r="F3" s="77" t="s">
        <v>2</v>
      </c>
      <c r="G3" s="79">
        <v>23</v>
      </c>
    </row>
    <row r="4" spans="1:22" ht="13.5" thickBot="1" x14ac:dyDescent="0.25"/>
    <row r="5" spans="1:22" ht="13.5" thickTop="1" x14ac:dyDescent="0.2">
      <c r="A5" s="10" t="s">
        <v>4</v>
      </c>
      <c r="B5" s="11" t="s">
        <v>5</v>
      </c>
      <c r="C5" s="11" t="s">
        <v>5</v>
      </c>
      <c r="D5" s="15" t="s">
        <v>6</v>
      </c>
      <c r="E5" s="11" t="s">
        <v>7</v>
      </c>
      <c r="F5" s="11" t="s">
        <v>1</v>
      </c>
      <c r="G5" s="11" t="s">
        <v>8</v>
      </c>
      <c r="H5" s="11" t="s">
        <v>9</v>
      </c>
      <c r="I5" s="11" t="s">
        <v>2</v>
      </c>
      <c r="J5" s="11" t="s">
        <v>10</v>
      </c>
      <c r="K5" s="11" t="s">
        <v>11</v>
      </c>
      <c r="L5" s="11" t="s">
        <v>12</v>
      </c>
      <c r="M5" s="15" t="s">
        <v>13</v>
      </c>
      <c r="N5" s="11" t="s">
        <v>14</v>
      </c>
      <c r="O5" s="15" t="s">
        <v>15</v>
      </c>
      <c r="P5" s="11" t="s">
        <v>16</v>
      </c>
      <c r="Q5" s="11" t="s">
        <v>17</v>
      </c>
      <c r="R5" s="11" t="s">
        <v>18</v>
      </c>
      <c r="S5" s="12" t="s">
        <v>19</v>
      </c>
      <c r="T5" s="11" t="s">
        <v>20</v>
      </c>
      <c r="U5" s="11" t="s">
        <v>21</v>
      </c>
      <c r="V5" s="12" t="s">
        <v>22</v>
      </c>
    </row>
    <row r="6" spans="1:22" ht="13.5" thickBot="1" x14ac:dyDescent="0.25">
      <c r="A6" s="7" t="s">
        <v>23</v>
      </c>
      <c r="B6" s="8" t="s">
        <v>24</v>
      </c>
      <c r="C6" s="9" t="s">
        <v>25</v>
      </c>
      <c r="D6" s="8" t="s">
        <v>26</v>
      </c>
      <c r="E6" s="8" t="s">
        <v>26</v>
      </c>
      <c r="F6" s="13" t="s">
        <v>27</v>
      </c>
      <c r="G6" s="8" t="s">
        <v>26</v>
      </c>
      <c r="H6" s="8" t="s">
        <v>26</v>
      </c>
      <c r="I6" s="13" t="s">
        <v>27</v>
      </c>
      <c r="J6" s="8" t="s">
        <v>26</v>
      </c>
      <c r="K6" s="8" t="s">
        <v>26</v>
      </c>
      <c r="L6" s="13" t="s">
        <v>27</v>
      </c>
      <c r="M6" s="8"/>
      <c r="N6" s="8"/>
      <c r="O6" s="8"/>
      <c r="P6" s="8"/>
      <c r="Q6" s="7"/>
      <c r="R6" s="7"/>
      <c r="S6" s="13" t="s">
        <v>27</v>
      </c>
      <c r="T6" s="7"/>
      <c r="U6" s="7"/>
      <c r="V6" s="13" t="s">
        <v>27</v>
      </c>
    </row>
    <row r="7" spans="1:22" ht="13.5" thickTop="1" x14ac:dyDescent="0.2">
      <c r="A7" s="20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6"/>
      <c r="N7" s="16"/>
      <c r="O7" s="17"/>
      <c r="P7" s="17"/>
      <c r="Q7" s="3"/>
      <c r="R7" s="16"/>
      <c r="S7" s="28"/>
      <c r="T7" s="3"/>
      <c r="U7" s="16"/>
      <c r="V7" s="28"/>
    </row>
    <row r="8" spans="1:22" x14ac:dyDescent="0.2">
      <c r="A8" s="20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6"/>
      <c r="N8" s="16"/>
      <c r="O8" s="17"/>
      <c r="P8" s="17"/>
      <c r="Q8" s="3"/>
      <c r="R8" s="16"/>
      <c r="S8" s="28"/>
      <c r="T8" s="3"/>
      <c r="U8" s="16"/>
      <c r="V8" s="28"/>
    </row>
    <row r="9" spans="1:22" x14ac:dyDescent="0.2">
      <c r="A9" s="20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6"/>
      <c r="N9" s="16"/>
      <c r="O9" s="17"/>
      <c r="P9" s="17"/>
      <c r="Q9" s="3"/>
      <c r="R9" s="16"/>
      <c r="S9" s="28"/>
      <c r="T9" s="3"/>
      <c r="U9" s="16"/>
      <c r="V9" s="28"/>
    </row>
    <row r="10" spans="1:22" x14ac:dyDescent="0.2">
      <c r="A10" s="20" t="s">
        <v>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6"/>
      <c r="N10" s="16"/>
      <c r="O10" s="17"/>
      <c r="P10" s="17"/>
      <c r="Q10" s="3"/>
      <c r="R10" s="16"/>
      <c r="S10" s="28"/>
      <c r="T10" s="3"/>
      <c r="U10" s="16"/>
      <c r="V10" s="28"/>
    </row>
    <row r="11" spans="1:22" x14ac:dyDescent="0.2">
      <c r="A11" s="20" t="s">
        <v>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6"/>
      <c r="N11" s="16"/>
      <c r="O11" s="17"/>
      <c r="P11" s="17"/>
      <c r="Q11" s="3"/>
      <c r="R11" s="16"/>
      <c r="S11" s="28"/>
      <c r="T11" s="3"/>
      <c r="U11" s="16"/>
      <c r="V11" s="28"/>
    </row>
    <row r="12" spans="1:22" x14ac:dyDescent="0.2">
      <c r="A12" s="20" t="s">
        <v>33</v>
      </c>
      <c r="B12" s="3"/>
      <c r="C12" s="3"/>
      <c r="D12" s="3"/>
      <c r="E12" s="3"/>
      <c r="F12" s="2"/>
      <c r="G12" s="3"/>
      <c r="H12" s="3"/>
      <c r="I12" s="3"/>
      <c r="J12" s="3"/>
      <c r="K12" s="3"/>
      <c r="L12" s="3"/>
      <c r="M12" s="16"/>
      <c r="N12" s="16"/>
      <c r="O12" s="3"/>
      <c r="P12" s="3"/>
      <c r="Q12" s="3"/>
      <c r="R12" s="16"/>
      <c r="S12" s="28"/>
      <c r="T12" s="3"/>
      <c r="U12" s="16"/>
      <c r="V12" s="28"/>
    </row>
    <row r="13" spans="1:22" x14ac:dyDescent="0.2">
      <c r="A13" s="20" t="s">
        <v>34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6"/>
      <c r="N13" s="26"/>
      <c r="O13" s="27"/>
      <c r="P13" s="27"/>
      <c r="Q13" s="3"/>
      <c r="R13" s="16"/>
      <c r="S13" s="28"/>
      <c r="T13" s="3"/>
      <c r="U13" s="16"/>
      <c r="V13" s="28"/>
    </row>
    <row r="14" spans="1:22" x14ac:dyDescent="0.2">
      <c r="A14" s="20" t="s">
        <v>35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6"/>
      <c r="N14" s="16"/>
      <c r="O14" s="17"/>
      <c r="P14" s="17"/>
      <c r="Q14" s="3"/>
      <c r="R14" s="16"/>
      <c r="S14" s="28"/>
      <c r="T14" s="3"/>
      <c r="U14" s="31"/>
      <c r="V14" s="28"/>
    </row>
    <row r="15" spans="1:22" x14ac:dyDescent="0.2">
      <c r="A15" s="20" t="s">
        <v>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6"/>
      <c r="N15" s="16"/>
      <c r="O15" s="17"/>
      <c r="P15" s="17"/>
      <c r="Q15" s="3"/>
      <c r="R15" s="16"/>
      <c r="S15" s="28"/>
      <c r="T15" s="3"/>
      <c r="U15" s="16"/>
      <c r="V15" s="28"/>
    </row>
    <row r="16" spans="1:22" x14ac:dyDescent="0.2">
      <c r="A16" s="20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6"/>
      <c r="N16" s="16"/>
      <c r="O16" s="17"/>
      <c r="P16" s="17"/>
      <c r="Q16" s="3"/>
      <c r="R16" s="16"/>
      <c r="S16" s="28"/>
      <c r="T16" s="3"/>
      <c r="U16" s="16"/>
      <c r="V16" s="28"/>
    </row>
    <row r="17" spans="1:28" x14ac:dyDescent="0.2">
      <c r="A17" s="20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6"/>
      <c r="N17" s="16"/>
      <c r="O17" s="17"/>
      <c r="P17" s="17"/>
      <c r="Q17" s="3"/>
      <c r="R17" s="16"/>
      <c r="S17" s="28"/>
      <c r="T17" s="3"/>
      <c r="U17" s="16"/>
      <c r="V17" s="28"/>
    </row>
    <row r="18" spans="1:28" ht="13.5" thickBot="1" x14ac:dyDescent="0.25">
      <c r="A18" s="20" t="s">
        <v>39</v>
      </c>
      <c r="B18" s="3">
        <v>99</v>
      </c>
      <c r="C18" s="3">
        <v>3</v>
      </c>
      <c r="D18" s="3">
        <v>61</v>
      </c>
      <c r="E18" s="3">
        <v>8</v>
      </c>
      <c r="F18" s="3">
        <v>87</v>
      </c>
      <c r="G18" s="3">
        <v>83</v>
      </c>
      <c r="H18" s="3">
        <v>5</v>
      </c>
      <c r="I18" s="3">
        <v>94</v>
      </c>
      <c r="J18" s="3">
        <v>274</v>
      </c>
      <c r="K18" s="3">
        <v>24</v>
      </c>
      <c r="L18" s="3">
        <v>91</v>
      </c>
      <c r="M18" s="16">
        <v>7.4</v>
      </c>
      <c r="N18" s="16">
        <v>7.2</v>
      </c>
      <c r="O18" s="3">
        <v>876</v>
      </c>
      <c r="P18" s="3">
        <v>668</v>
      </c>
      <c r="Q18" s="3">
        <v>43</v>
      </c>
      <c r="R18" s="16">
        <v>25.3</v>
      </c>
      <c r="S18" s="29">
        <f t="shared" ref="S18" si="0">100-(R18*100/Q18)</f>
        <v>41.162790697674417</v>
      </c>
      <c r="T18" s="3">
        <v>4</v>
      </c>
      <c r="U18" s="16">
        <v>3.3</v>
      </c>
      <c r="V18" s="28">
        <f>100-(U18*100/T18)</f>
        <v>17.5</v>
      </c>
    </row>
    <row r="19" spans="1:28" ht="13.5" thickTop="1" x14ac:dyDescent="0.2">
      <c r="A19" s="21" t="s">
        <v>40</v>
      </c>
      <c r="B19" s="22">
        <f>SUM(B7:B18)</f>
        <v>99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4"/>
      <c r="N19" s="24"/>
      <c r="O19" s="25"/>
      <c r="P19" s="25"/>
      <c r="Q19" s="23"/>
      <c r="R19" s="24"/>
      <c r="S19" s="23"/>
      <c r="T19" s="23"/>
      <c r="U19" s="24"/>
      <c r="V19" s="23"/>
    </row>
    <row r="20" spans="1:28" ht="13.5" thickBot="1" x14ac:dyDescent="0.25">
      <c r="A20" s="4" t="s">
        <v>41</v>
      </c>
      <c r="B20" s="5">
        <f>AVERAGE(B7:B18)</f>
        <v>99</v>
      </c>
      <c r="C20" s="5">
        <f t="shared" ref="C20:V20" si="1">AVERAGE(C7:C18)</f>
        <v>3</v>
      </c>
      <c r="D20" s="5">
        <f t="shared" si="1"/>
        <v>61</v>
      </c>
      <c r="E20" s="5">
        <f>AVERAGE(E7:E18)</f>
        <v>8</v>
      </c>
      <c r="F20" s="5">
        <f>AVERAGE(F7:F18)</f>
        <v>87</v>
      </c>
      <c r="G20" s="5">
        <f>AVERAGE(G7:G18)</f>
        <v>83</v>
      </c>
      <c r="H20" s="5">
        <f>AVERAGE(H7:H18)</f>
        <v>5</v>
      </c>
      <c r="I20" s="5">
        <f>AVERAGE(I7:I18)</f>
        <v>94</v>
      </c>
      <c r="J20" s="5">
        <f t="shared" si="1"/>
        <v>274</v>
      </c>
      <c r="K20" s="5">
        <f>AVERAGE(K7:K18)</f>
        <v>24</v>
      </c>
      <c r="L20" s="5">
        <f>AVERAGE(L7:L18)</f>
        <v>91</v>
      </c>
      <c r="M20" s="14">
        <f t="shared" si="1"/>
        <v>7.4</v>
      </c>
      <c r="N20" s="14">
        <f t="shared" si="1"/>
        <v>7.2</v>
      </c>
      <c r="O20" s="18">
        <f t="shared" si="1"/>
        <v>876</v>
      </c>
      <c r="P20" s="18">
        <f t="shared" si="1"/>
        <v>668</v>
      </c>
      <c r="Q20" s="5">
        <f t="shared" si="1"/>
        <v>43</v>
      </c>
      <c r="R20" s="14">
        <f t="shared" si="1"/>
        <v>25.3</v>
      </c>
      <c r="S20" s="5">
        <f t="shared" si="1"/>
        <v>41.162790697674417</v>
      </c>
      <c r="T20" s="5">
        <f t="shared" si="1"/>
        <v>4</v>
      </c>
      <c r="U20" s="14">
        <f t="shared" si="1"/>
        <v>3.3</v>
      </c>
      <c r="V20" s="5">
        <f t="shared" si="1"/>
        <v>17.5</v>
      </c>
    </row>
    <row r="21" spans="1:28" ht="13.5" thickTop="1" x14ac:dyDescent="0.2"/>
    <row r="22" spans="1:28" ht="13.5" thickBot="1" x14ac:dyDescent="0.25"/>
    <row r="23" spans="1:28" s="123" customFormat="1" ht="13.5" thickTop="1" x14ac:dyDescent="0.2">
      <c r="A23" s="86" t="s">
        <v>4</v>
      </c>
      <c r="B23" s="11" t="s">
        <v>5</v>
      </c>
      <c r="C23" s="97" t="s">
        <v>5</v>
      </c>
      <c r="D23" s="103" t="s">
        <v>6</v>
      </c>
      <c r="E23" s="11" t="s">
        <v>7</v>
      </c>
      <c r="F23" s="104" t="s">
        <v>1</v>
      </c>
      <c r="G23" s="103" t="s">
        <v>8</v>
      </c>
      <c r="H23" s="11" t="s">
        <v>9</v>
      </c>
      <c r="I23" s="104" t="s">
        <v>2</v>
      </c>
      <c r="J23" s="11" t="s">
        <v>10</v>
      </c>
      <c r="K23" s="11" t="s">
        <v>11</v>
      </c>
      <c r="L23" s="104" t="s">
        <v>12</v>
      </c>
      <c r="M23" s="11" t="s">
        <v>13</v>
      </c>
      <c r="N23" s="97" t="s">
        <v>14</v>
      </c>
      <c r="O23" s="103" t="s">
        <v>15</v>
      </c>
      <c r="P23" s="97" t="s">
        <v>16</v>
      </c>
      <c r="Q23" s="103" t="s">
        <v>17</v>
      </c>
      <c r="R23" s="11" t="s">
        <v>18</v>
      </c>
      <c r="S23" s="104" t="s">
        <v>19</v>
      </c>
      <c r="T23" s="11" t="s">
        <v>20</v>
      </c>
      <c r="U23" s="11" t="s">
        <v>21</v>
      </c>
      <c r="V23" s="104" t="s">
        <v>22</v>
      </c>
      <c r="W23" s="124" t="s">
        <v>45</v>
      </c>
      <c r="X23" s="125" t="s">
        <v>46</v>
      </c>
      <c r="Y23" s="126" t="s">
        <v>47</v>
      </c>
      <c r="Z23" s="127" t="s">
        <v>45</v>
      </c>
      <c r="AA23" s="128" t="s">
        <v>45</v>
      </c>
      <c r="AB23" s="57" t="s">
        <v>74</v>
      </c>
    </row>
    <row r="24" spans="1:28" ht="13.5" thickBot="1" x14ac:dyDescent="0.25">
      <c r="A24" s="87" t="s">
        <v>42</v>
      </c>
      <c r="B24" s="8" t="s">
        <v>24</v>
      </c>
      <c r="C24" s="98" t="s">
        <v>25</v>
      </c>
      <c r="D24" s="92" t="s">
        <v>26</v>
      </c>
      <c r="E24" s="8" t="s">
        <v>26</v>
      </c>
      <c r="F24" s="105" t="s">
        <v>27</v>
      </c>
      <c r="G24" s="92" t="s">
        <v>26</v>
      </c>
      <c r="H24" s="8" t="s">
        <v>26</v>
      </c>
      <c r="I24" s="105" t="s">
        <v>27</v>
      </c>
      <c r="J24" s="8" t="s">
        <v>26</v>
      </c>
      <c r="K24" s="8" t="s">
        <v>26</v>
      </c>
      <c r="L24" s="105" t="s">
        <v>27</v>
      </c>
      <c r="M24" s="8"/>
      <c r="N24" s="115"/>
      <c r="O24" s="92"/>
      <c r="P24" s="115"/>
      <c r="Q24" s="112"/>
      <c r="R24" s="7"/>
      <c r="S24" s="105" t="s">
        <v>27</v>
      </c>
      <c r="T24" s="7"/>
      <c r="U24" s="7"/>
      <c r="V24" s="105" t="s">
        <v>27</v>
      </c>
      <c r="W24" s="129" t="s">
        <v>5</v>
      </c>
      <c r="X24" s="62" t="s">
        <v>49</v>
      </c>
      <c r="Y24" s="63" t="s">
        <v>50</v>
      </c>
      <c r="Z24" s="64" t="s">
        <v>51</v>
      </c>
      <c r="AA24" s="130" t="s">
        <v>52</v>
      </c>
      <c r="AB24" s="61" t="s">
        <v>79</v>
      </c>
    </row>
    <row r="25" spans="1:28" ht="13.5" thickTop="1" x14ac:dyDescent="0.2">
      <c r="A25" s="88" t="s">
        <v>28</v>
      </c>
      <c r="B25" s="82">
        <v>249</v>
      </c>
      <c r="C25" s="99">
        <v>8</v>
      </c>
      <c r="D25" s="93">
        <v>101</v>
      </c>
      <c r="E25" s="43">
        <v>8</v>
      </c>
      <c r="F25" s="106">
        <f t="shared" ref="F25:F36" si="2">+(D25-E25)/D25</f>
        <v>0.92079207920792083</v>
      </c>
      <c r="G25" s="83">
        <v>233</v>
      </c>
      <c r="H25" s="43">
        <v>3</v>
      </c>
      <c r="I25" s="106">
        <f t="shared" ref="I25:I32" si="3">+(G25-H25)/G25</f>
        <v>0.98712446351931327</v>
      </c>
      <c r="J25" s="43">
        <v>384</v>
      </c>
      <c r="K25" s="43">
        <v>15</v>
      </c>
      <c r="L25" s="106">
        <f t="shared" ref="L25:L36" si="4">+(J25-K25)/J25</f>
        <v>0.9609375</v>
      </c>
      <c r="M25" s="36">
        <v>7.7</v>
      </c>
      <c r="N25" s="116">
        <v>7.6</v>
      </c>
      <c r="O25" s="93">
        <v>1063</v>
      </c>
      <c r="P25" s="99">
        <v>644</v>
      </c>
      <c r="Q25" s="84">
        <v>53</v>
      </c>
      <c r="R25" s="19">
        <v>6.1</v>
      </c>
      <c r="S25" s="106">
        <f t="shared" ref="S25:S36" si="5">+(Q25-R25)/Q25</f>
        <v>0.88490566037735852</v>
      </c>
      <c r="T25" s="85">
        <v>5</v>
      </c>
      <c r="U25" s="85">
        <v>2.6</v>
      </c>
      <c r="V25" s="106">
        <f>+(T25-U25)/T25</f>
        <v>0.48</v>
      </c>
      <c r="W25" s="131">
        <f t="shared" ref="W25:W36" si="6">C25/$C$2</f>
        <v>6.9565217391304349E-2</v>
      </c>
      <c r="X25" s="66">
        <f t="shared" ref="X25:X36" si="7">(C25*D25)/1000</f>
        <v>0.80800000000000005</v>
      </c>
      <c r="Y25" s="67">
        <f t="shared" ref="Y25:Y36" si="8">(X25)/$E$3</f>
        <v>8.977777777777779E-2</v>
      </c>
      <c r="Z25" s="68">
        <f t="shared" ref="Z25:Z36" si="9">(C25*G25)/1000</f>
        <v>1.8640000000000001</v>
      </c>
      <c r="AA25" s="132">
        <f t="shared" ref="AA25:AA36" si="10">(Z25)/$G$3</f>
        <v>8.1043478260869564E-2</v>
      </c>
      <c r="AB25" s="151">
        <f>(0.8*C25*G25)/60</f>
        <v>24.853333333333335</v>
      </c>
    </row>
    <row r="26" spans="1:28" x14ac:dyDescent="0.2">
      <c r="A26" s="89" t="s">
        <v>29</v>
      </c>
      <c r="B26" s="44">
        <v>114</v>
      </c>
      <c r="C26" s="99">
        <v>14</v>
      </c>
      <c r="D26" s="37">
        <v>106</v>
      </c>
      <c r="E26" s="28">
        <v>7</v>
      </c>
      <c r="F26" s="107">
        <f t="shared" si="2"/>
        <v>0.93396226415094341</v>
      </c>
      <c r="G26" s="35">
        <v>205</v>
      </c>
      <c r="H26" s="28">
        <v>5</v>
      </c>
      <c r="I26" s="107">
        <f t="shared" si="3"/>
        <v>0.97560975609756095</v>
      </c>
      <c r="J26" s="28">
        <v>373</v>
      </c>
      <c r="K26" s="28">
        <v>14</v>
      </c>
      <c r="L26" s="107">
        <f t="shared" si="4"/>
        <v>0.96246648793565681</v>
      </c>
      <c r="M26" s="36">
        <v>7.7</v>
      </c>
      <c r="N26" s="117">
        <v>7.5</v>
      </c>
      <c r="O26" s="37">
        <v>1084</v>
      </c>
      <c r="P26" s="118">
        <v>529</v>
      </c>
      <c r="Q26" s="42">
        <v>64</v>
      </c>
      <c r="R26" s="3">
        <v>3.3</v>
      </c>
      <c r="S26" s="107">
        <f t="shared" si="5"/>
        <v>0.94843750000000004</v>
      </c>
      <c r="T26" s="16">
        <v>6</v>
      </c>
      <c r="U26" s="16">
        <v>3.2</v>
      </c>
      <c r="V26" s="107">
        <f>+(T26-U26)/T26</f>
        <v>0.46666666666666662</v>
      </c>
      <c r="W26" s="131">
        <f t="shared" si="6"/>
        <v>0.12173913043478261</v>
      </c>
      <c r="X26" s="66">
        <f t="shared" si="7"/>
        <v>1.484</v>
      </c>
      <c r="Y26" s="67">
        <f t="shared" si="8"/>
        <v>0.16488888888888889</v>
      </c>
      <c r="Z26" s="68">
        <f t="shared" si="9"/>
        <v>2.87</v>
      </c>
      <c r="AA26" s="132">
        <f t="shared" si="10"/>
        <v>0.12478260869565218</v>
      </c>
      <c r="AB26" s="151">
        <f t="shared" ref="AB26:AB36" si="11">(0.8*C26*G26)/60</f>
        <v>38.266666666666666</v>
      </c>
    </row>
    <row r="27" spans="1:28" x14ac:dyDescent="0.2">
      <c r="A27" s="89" t="s">
        <v>30</v>
      </c>
      <c r="B27" s="44">
        <v>118</v>
      </c>
      <c r="C27" s="99">
        <v>4</v>
      </c>
      <c r="D27" s="37">
        <v>131</v>
      </c>
      <c r="E27" s="28">
        <v>5</v>
      </c>
      <c r="F27" s="107">
        <f t="shared" si="2"/>
        <v>0.96183206106870234</v>
      </c>
      <c r="G27" s="35">
        <v>174</v>
      </c>
      <c r="H27" s="28">
        <v>4</v>
      </c>
      <c r="I27" s="107">
        <f t="shared" si="3"/>
        <v>0.97701149425287359</v>
      </c>
      <c r="J27" s="28">
        <v>335</v>
      </c>
      <c r="K27" s="28">
        <v>17</v>
      </c>
      <c r="L27" s="107">
        <f t="shared" si="4"/>
        <v>0.94925373134328361</v>
      </c>
      <c r="M27" s="36">
        <v>7.6</v>
      </c>
      <c r="N27" s="117">
        <v>7.6</v>
      </c>
      <c r="O27" s="37">
        <v>854</v>
      </c>
      <c r="P27" s="118">
        <v>580</v>
      </c>
      <c r="Q27" s="42">
        <v>39</v>
      </c>
      <c r="R27" s="3">
        <v>2.2999999999999998</v>
      </c>
      <c r="S27" s="107">
        <f t="shared" si="5"/>
        <v>0.94102564102564112</v>
      </c>
      <c r="T27" s="16">
        <v>6</v>
      </c>
      <c r="U27" s="16">
        <v>4.3</v>
      </c>
      <c r="V27" s="107">
        <f>+(T27-U27)/T27</f>
        <v>0.28333333333333338</v>
      </c>
      <c r="W27" s="131">
        <f t="shared" si="6"/>
        <v>3.4782608695652174E-2</v>
      </c>
      <c r="X27" s="66">
        <f t="shared" si="7"/>
        <v>0.52400000000000002</v>
      </c>
      <c r="Y27" s="67">
        <f t="shared" si="8"/>
        <v>5.8222222222222224E-2</v>
      </c>
      <c r="Z27" s="68">
        <f t="shared" si="9"/>
        <v>0.69599999999999995</v>
      </c>
      <c r="AA27" s="132">
        <f t="shared" si="10"/>
        <v>3.026086956521739E-2</v>
      </c>
      <c r="AB27" s="151">
        <f t="shared" si="11"/>
        <v>9.2800000000000011</v>
      </c>
    </row>
    <row r="28" spans="1:28" x14ac:dyDescent="0.2">
      <c r="A28" s="89" t="s">
        <v>31</v>
      </c>
      <c r="B28" s="44">
        <v>80</v>
      </c>
      <c r="C28" s="99">
        <v>3</v>
      </c>
      <c r="D28" s="37">
        <v>91</v>
      </c>
      <c r="E28" s="28">
        <v>7</v>
      </c>
      <c r="F28" s="107">
        <f t="shared" si="2"/>
        <v>0.92307692307692313</v>
      </c>
      <c r="G28" s="35">
        <v>124</v>
      </c>
      <c r="H28" s="28">
        <v>5</v>
      </c>
      <c r="I28" s="107">
        <f t="shared" si="3"/>
        <v>0.95967741935483875</v>
      </c>
      <c r="J28" s="28">
        <v>349</v>
      </c>
      <c r="K28" s="28">
        <v>17</v>
      </c>
      <c r="L28" s="107">
        <f t="shared" si="4"/>
        <v>0.95128939828080228</v>
      </c>
      <c r="M28" s="36">
        <v>7.5</v>
      </c>
      <c r="N28" s="117">
        <v>7.7</v>
      </c>
      <c r="O28" s="37">
        <v>863</v>
      </c>
      <c r="P28" s="118">
        <v>869</v>
      </c>
      <c r="Q28" s="42">
        <v>60</v>
      </c>
      <c r="R28" s="3">
        <v>2.2000000000000002</v>
      </c>
      <c r="S28" s="107">
        <f t="shared" si="5"/>
        <v>0.96333333333333326</v>
      </c>
      <c r="T28" s="16">
        <v>7</v>
      </c>
      <c r="U28" s="16">
        <v>4.4000000000000004</v>
      </c>
      <c r="V28" s="107">
        <f>+(T28-U28)/T28</f>
        <v>0.37142857142857139</v>
      </c>
      <c r="W28" s="131">
        <f t="shared" si="6"/>
        <v>2.6086956521739129E-2</v>
      </c>
      <c r="X28" s="66">
        <f t="shared" si="7"/>
        <v>0.27300000000000002</v>
      </c>
      <c r="Y28" s="67">
        <f t="shared" si="8"/>
        <v>3.0333333333333337E-2</v>
      </c>
      <c r="Z28" s="68">
        <f t="shared" si="9"/>
        <v>0.372</v>
      </c>
      <c r="AA28" s="132">
        <f t="shared" si="10"/>
        <v>1.6173913043478261E-2</v>
      </c>
      <c r="AB28" s="151">
        <f t="shared" si="11"/>
        <v>4.96</v>
      </c>
    </row>
    <row r="29" spans="1:28" x14ac:dyDescent="0.2">
      <c r="A29" s="89" t="s">
        <v>32</v>
      </c>
      <c r="B29" s="44">
        <v>65</v>
      </c>
      <c r="C29" s="99">
        <v>2</v>
      </c>
      <c r="D29" s="37">
        <v>99</v>
      </c>
      <c r="E29" s="28">
        <v>13</v>
      </c>
      <c r="F29" s="107">
        <f t="shared" si="2"/>
        <v>0.86868686868686873</v>
      </c>
      <c r="G29" s="35">
        <v>156</v>
      </c>
      <c r="H29" s="28">
        <v>9</v>
      </c>
      <c r="I29" s="107">
        <f t="shared" si="3"/>
        <v>0.94230769230769229</v>
      </c>
      <c r="J29" s="28">
        <v>290</v>
      </c>
      <c r="K29" s="28">
        <v>38</v>
      </c>
      <c r="L29" s="107">
        <f t="shared" si="4"/>
        <v>0.86896551724137927</v>
      </c>
      <c r="M29" s="36">
        <v>7.5</v>
      </c>
      <c r="N29" s="117">
        <v>7.8</v>
      </c>
      <c r="O29" s="37">
        <v>646</v>
      </c>
      <c r="P29" s="118">
        <v>519</v>
      </c>
      <c r="Q29" s="42">
        <v>46</v>
      </c>
      <c r="R29" s="3">
        <v>10.7</v>
      </c>
      <c r="S29" s="107">
        <f t="shared" si="5"/>
        <v>0.76739130434782599</v>
      </c>
      <c r="T29" s="16">
        <v>6</v>
      </c>
      <c r="U29" s="16">
        <v>4</v>
      </c>
      <c r="V29" s="107">
        <f>+(T29-U29)/T29</f>
        <v>0.33333333333333331</v>
      </c>
      <c r="W29" s="131">
        <f t="shared" si="6"/>
        <v>1.7391304347826087E-2</v>
      </c>
      <c r="X29" s="66">
        <f t="shared" si="7"/>
        <v>0.19800000000000001</v>
      </c>
      <c r="Y29" s="67">
        <f t="shared" si="8"/>
        <v>2.2000000000000002E-2</v>
      </c>
      <c r="Z29" s="68">
        <f t="shared" si="9"/>
        <v>0.312</v>
      </c>
      <c r="AA29" s="132">
        <f t="shared" si="10"/>
        <v>1.3565217391304348E-2</v>
      </c>
      <c r="AB29" s="151">
        <f t="shared" si="11"/>
        <v>4.16</v>
      </c>
    </row>
    <row r="30" spans="1:28" x14ac:dyDescent="0.2">
      <c r="A30" s="89" t="s">
        <v>33</v>
      </c>
      <c r="B30" s="44">
        <v>75</v>
      </c>
      <c r="C30" s="99">
        <v>3</v>
      </c>
      <c r="D30" s="37">
        <v>124</v>
      </c>
      <c r="E30" s="28">
        <v>13</v>
      </c>
      <c r="F30" s="107">
        <f t="shared" si="2"/>
        <v>0.89516129032258063</v>
      </c>
      <c r="G30" s="35">
        <v>190</v>
      </c>
      <c r="H30" s="28">
        <v>7</v>
      </c>
      <c r="I30" s="107">
        <f t="shared" si="3"/>
        <v>0.9631578947368421</v>
      </c>
      <c r="J30" s="28">
        <v>406</v>
      </c>
      <c r="K30" s="28">
        <v>24</v>
      </c>
      <c r="L30" s="107">
        <f t="shared" si="4"/>
        <v>0.94088669950738912</v>
      </c>
      <c r="M30" s="36">
        <v>7.4</v>
      </c>
      <c r="N30" s="117">
        <v>7.8</v>
      </c>
      <c r="O30" s="37">
        <v>1141</v>
      </c>
      <c r="P30" s="118">
        <v>763</v>
      </c>
      <c r="Q30" s="42">
        <v>56</v>
      </c>
      <c r="R30" s="3">
        <v>4.0999999999999996</v>
      </c>
      <c r="S30" s="107">
        <f t="shared" si="5"/>
        <v>0.92678571428571421</v>
      </c>
      <c r="T30" s="16">
        <v>8</v>
      </c>
      <c r="U30" s="16">
        <v>1.4</v>
      </c>
      <c r="V30" s="107">
        <f t="shared" ref="V30:V36" si="12">+(T30-U30)/T30</f>
        <v>0.82499999999999996</v>
      </c>
      <c r="W30" s="131">
        <f t="shared" si="6"/>
        <v>2.6086956521739129E-2</v>
      </c>
      <c r="X30" s="66">
        <f t="shared" si="7"/>
        <v>0.372</v>
      </c>
      <c r="Y30" s="67">
        <f t="shared" si="8"/>
        <v>4.1333333333333333E-2</v>
      </c>
      <c r="Z30" s="68">
        <f t="shared" si="9"/>
        <v>0.56999999999999995</v>
      </c>
      <c r="AA30" s="132">
        <f t="shared" si="10"/>
        <v>2.4782608695652172E-2</v>
      </c>
      <c r="AB30" s="151">
        <f t="shared" si="11"/>
        <v>7.6000000000000005</v>
      </c>
    </row>
    <row r="31" spans="1:28" x14ac:dyDescent="0.2">
      <c r="A31" s="89" t="s">
        <v>34</v>
      </c>
      <c r="B31" s="47">
        <v>137</v>
      </c>
      <c r="C31" s="99">
        <v>4</v>
      </c>
      <c r="D31" s="37">
        <v>125</v>
      </c>
      <c r="E31" s="28">
        <v>9</v>
      </c>
      <c r="F31" s="107">
        <f t="shared" si="2"/>
        <v>0.92800000000000005</v>
      </c>
      <c r="G31" s="35">
        <v>195</v>
      </c>
      <c r="H31" s="28">
        <v>4</v>
      </c>
      <c r="I31" s="107">
        <f t="shared" si="3"/>
        <v>0.97948717948717945</v>
      </c>
      <c r="J31" s="28">
        <v>351</v>
      </c>
      <c r="K31" s="28">
        <v>20</v>
      </c>
      <c r="L31" s="107">
        <f t="shared" si="4"/>
        <v>0.94301994301994307</v>
      </c>
      <c r="M31" s="36">
        <v>7.5</v>
      </c>
      <c r="N31" s="117">
        <v>7.8</v>
      </c>
      <c r="O31" s="37">
        <v>986</v>
      </c>
      <c r="P31" s="118">
        <v>718</v>
      </c>
      <c r="Q31" s="42">
        <v>42</v>
      </c>
      <c r="R31" s="3">
        <v>2.7</v>
      </c>
      <c r="S31" s="107">
        <f t="shared" si="5"/>
        <v>0.93571428571428561</v>
      </c>
      <c r="T31" s="16">
        <v>10</v>
      </c>
      <c r="U31" s="16">
        <v>5.9</v>
      </c>
      <c r="V31" s="107">
        <f t="shared" si="12"/>
        <v>0.41</v>
      </c>
      <c r="W31" s="131">
        <f t="shared" si="6"/>
        <v>3.4782608695652174E-2</v>
      </c>
      <c r="X31" s="66">
        <f t="shared" si="7"/>
        <v>0.5</v>
      </c>
      <c r="Y31" s="67">
        <f t="shared" si="8"/>
        <v>5.5555555555555552E-2</v>
      </c>
      <c r="Z31" s="68">
        <f t="shared" si="9"/>
        <v>0.78</v>
      </c>
      <c r="AA31" s="132">
        <f t="shared" si="10"/>
        <v>3.3913043478260872E-2</v>
      </c>
      <c r="AB31" s="151">
        <f t="shared" si="11"/>
        <v>10.4</v>
      </c>
    </row>
    <row r="32" spans="1:28" x14ac:dyDescent="0.2">
      <c r="A32" s="89" t="s">
        <v>35</v>
      </c>
      <c r="B32" s="47">
        <v>184</v>
      </c>
      <c r="C32" s="99">
        <v>6</v>
      </c>
      <c r="D32" s="37">
        <v>139</v>
      </c>
      <c r="E32" s="28">
        <v>10</v>
      </c>
      <c r="F32" s="107">
        <f t="shared" si="2"/>
        <v>0.92805755395683454</v>
      </c>
      <c r="G32" s="35">
        <v>204</v>
      </c>
      <c r="H32" s="28">
        <v>4</v>
      </c>
      <c r="I32" s="107">
        <f t="shared" si="3"/>
        <v>0.98039215686274506</v>
      </c>
      <c r="J32" s="28">
        <v>375</v>
      </c>
      <c r="K32" s="28">
        <v>19</v>
      </c>
      <c r="L32" s="107">
        <f t="shared" si="4"/>
        <v>0.94933333333333336</v>
      </c>
      <c r="M32" s="36">
        <v>7.5</v>
      </c>
      <c r="N32" s="118">
        <v>7.8</v>
      </c>
      <c r="O32" s="37">
        <v>1145</v>
      </c>
      <c r="P32" s="118">
        <v>756</v>
      </c>
      <c r="Q32" s="42">
        <v>46</v>
      </c>
      <c r="R32" s="3">
        <v>7.6</v>
      </c>
      <c r="S32" s="107">
        <f t="shared" si="5"/>
        <v>0.83478260869565213</v>
      </c>
      <c r="T32" s="16">
        <v>15</v>
      </c>
      <c r="U32" s="16">
        <v>6.2</v>
      </c>
      <c r="V32" s="107">
        <f t="shared" si="12"/>
        <v>0.58666666666666667</v>
      </c>
      <c r="W32" s="131">
        <f t="shared" si="6"/>
        <v>5.2173913043478258E-2</v>
      </c>
      <c r="X32" s="66">
        <f t="shared" si="7"/>
        <v>0.83399999999999996</v>
      </c>
      <c r="Y32" s="67">
        <f t="shared" si="8"/>
        <v>9.2666666666666661E-2</v>
      </c>
      <c r="Z32" s="68">
        <f t="shared" si="9"/>
        <v>1.224</v>
      </c>
      <c r="AA32" s="132">
        <f t="shared" si="10"/>
        <v>5.3217391304347827E-2</v>
      </c>
      <c r="AB32" s="151">
        <f t="shared" si="11"/>
        <v>16.320000000000004</v>
      </c>
    </row>
    <row r="33" spans="1:28" x14ac:dyDescent="0.2">
      <c r="A33" s="89" t="s">
        <v>36</v>
      </c>
      <c r="B33" s="47">
        <v>146</v>
      </c>
      <c r="C33" s="99">
        <v>5</v>
      </c>
      <c r="D33" s="37">
        <v>121</v>
      </c>
      <c r="E33" s="28">
        <v>9</v>
      </c>
      <c r="F33" s="107">
        <f t="shared" si="2"/>
        <v>0.92561983471074383</v>
      </c>
      <c r="G33" s="35">
        <v>175</v>
      </c>
      <c r="H33" s="28">
        <v>4</v>
      </c>
      <c r="I33" s="107">
        <f>+(G33-H33)/G33</f>
        <v>0.97714285714285709</v>
      </c>
      <c r="J33" s="28">
        <v>383</v>
      </c>
      <c r="K33" s="28">
        <v>20</v>
      </c>
      <c r="L33" s="107">
        <f t="shared" si="4"/>
        <v>0.9477806788511749</v>
      </c>
      <c r="M33" s="36">
        <v>7.7</v>
      </c>
      <c r="N33" s="118">
        <v>7.9</v>
      </c>
      <c r="O33" s="37">
        <v>924</v>
      </c>
      <c r="P33" s="118">
        <v>724</v>
      </c>
      <c r="Q33" s="42">
        <v>42</v>
      </c>
      <c r="R33" s="3">
        <v>16</v>
      </c>
      <c r="S33" s="107">
        <f t="shared" si="5"/>
        <v>0.61904761904761907</v>
      </c>
      <c r="T33" s="16">
        <v>9</v>
      </c>
      <c r="U33" s="16">
        <v>5.4</v>
      </c>
      <c r="V33" s="107">
        <f t="shared" si="12"/>
        <v>0.39999999999999997</v>
      </c>
      <c r="W33" s="131">
        <f t="shared" si="6"/>
        <v>4.3478260869565216E-2</v>
      </c>
      <c r="X33" s="66">
        <f t="shared" si="7"/>
        <v>0.60499999999999998</v>
      </c>
      <c r="Y33" s="67">
        <f t="shared" si="8"/>
        <v>6.7222222222222225E-2</v>
      </c>
      <c r="Z33" s="68">
        <f t="shared" si="9"/>
        <v>0.875</v>
      </c>
      <c r="AA33" s="132">
        <f t="shared" si="10"/>
        <v>3.8043478260869568E-2</v>
      </c>
      <c r="AB33" s="151">
        <f t="shared" si="11"/>
        <v>11.666666666666666</v>
      </c>
    </row>
    <row r="34" spans="1:28" x14ac:dyDescent="0.2">
      <c r="A34" s="89" t="s">
        <v>37</v>
      </c>
      <c r="B34" s="47">
        <v>159</v>
      </c>
      <c r="C34" s="99">
        <v>5</v>
      </c>
      <c r="D34" s="37">
        <v>149</v>
      </c>
      <c r="E34" s="28">
        <v>9</v>
      </c>
      <c r="F34" s="107">
        <f t="shared" si="2"/>
        <v>0.93959731543624159</v>
      </c>
      <c r="G34" s="35">
        <v>214</v>
      </c>
      <c r="H34" s="28">
        <v>4</v>
      </c>
      <c r="I34" s="107">
        <f>+(G34-H34)/G34</f>
        <v>0.98130841121495327</v>
      </c>
      <c r="J34" s="28">
        <v>432</v>
      </c>
      <c r="K34" s="28">
        <v>20</v>
      </c>
      <c r="L34" s="107">
        <f t="shared" si="4"/>
        <v>0.95370370370370372</v>
      </c>
      <c r="M34" s="36">
        <v>7.8</v>
      </c>
      <c r="N34" s="118">
        <v>7.9</v>
      </c>
      <c r="O34" s="37">
        <v>908</v>
      </c>
      <c r="P34" s="118">
        <v>711</v>
      </c>
      <c r="Q34" s="42">
        <v>41</v>
      </c>
      <c r="R34" s="3">
        <v>7.4</v>
      </c>
      <c r="S34" s="107">
        <f t="shared" si="5"/>
        <v>0.81951219512195128</v>
      </c>
      <c r="T34" s="16">
        <v>7</v>
      </c>
      <c r="U34" s="16">
        <v>4.5999999999999996</v>
      </c>
      <c r="V34" s="107">
        <f t="shared" si="12"/>
        <v>0.34285714285714292</v>
      </c>
      <c r="W34" s="131">
        <f t="shared" si="6"/>
        <v>4.3478260869565216E-2</v>
      </c>
      <c r="X34" s="66">
        <f t="shared" si="7"/>
        <v>0.745</v>
      </c>
      <c r="Y34" s="67">
        <f t="shared" si="8"/>
        <v>8.2777777777777783E-2</v>
      </c>
      <c r="Z34" s="68">
        <f t="shared" si="9"/>
        <v>1.07</v>
      </c>
      <c r="AA34" s="132">
        <f t="shared" si="10"/>
        <v>4.6521739130434787E-2</v>
      </c>
      <c r="AB34" s="151">
        <f t="shared" si="11"/>
        <v>14.266666666666667</v>
      </c>
    </row>
    <row r="35" spans="1:28" x14ac:dyDescent="0.2">
      <c r="A35" s="89" t="s">
        <v>38</v>
      </c>
      <c r="B35" s="47">
        <v>143</v>
      </c>
      <c r="C35" s="99">
        <v>5</v>
      </c>
      <c r="D35" s="37">
        <v>128</v>
      </c>
      <c r="E35" s="28">
        <v>7</v>
      </c>
      <c r="F35" s="107">
        <f t="shared" si="2"/>
        <v>0.9453125</v>
      </c>
      <c r="G35" s="35">
        <v>205</v>
      </c>
      <c r="H35" s="28">
        <v>4</v>
      </c>
      <c r="I35" s="107">
        <f>+(G35-H35)/G35</f>
        <v>0.98048780487804876</v>
      </c>
      <c r="J35" s="28">
        <v>403</v>
      </c>
      <c r="K35" s="28">
        <v>18</v>
      </c>
      <c r="L35" s="107">
        <f t="shared" si="4"/>
        <v>0.95533498759305213</v>
      </c>
      <c r="M35" s="36">
        <v>8</v>
      </c>
      <c r="N35" s="118">
        <v>8</v>
      </c>
      <c r="O35" s="37">
        <v>901</v>
      </c>
      <c r="P35" s="118">
        <v>673</v>
      </c>
      <c r="Q35" s="42">
        <v>39</v>
      </c>
      <c r="R35" s="3">
        <v>12.5</v>
      </c>
      <c r="S35" s="107">
        <f t="shared" si="5"/>
        <v>0.67948717948717952</v>
      </c>
      <c r="T35" s="16">
        <v>5</v>
      </c>
      <c r="U35" s="16">
        <v>3.7</v>
      </c>
      <c r="V35" s="107">
        <f t="shared" si="12"/>
        <v>0.25999999999999995</v>
      </c>
      <c r="W35" s="131">
        <f t="shared" si="6"/>
        <v>4.3478260869565216E-2</v>
      </c>
      <c r="X35" s="66">
        <f t="shared" si="7"/>
        <v>0.64</v>
      </c>
      <c r="Y35" s="67">
        <f t="shared" si="8"/>
        <v>7.1111111111111111E-2</v>
      </c>
      <c r="Z35" s="68">
        <f t="shared" si="9"/>
        <v>1.0249999999999999</v>
      </c>
      <c r="AA35" s="132">
        <f t="shared" si="10"/>
        <v>4.4565217391304347E-2</v>
      </c>
      <c r="AB35" s="151">
        <f t="shared" si="11"/>
        <v>13.666666666666666</v>
      </c>
    </row>
    <row r="36" spans="1:28" ht="13.5" thickBot="1" x14ac:dyDescent="0.25">
      <c r="A36" s="89" t="s">
        <v>39</v>
      </c>
      <c r="B36" s="47">
        <v>197</v>
      </c>
      <c r="C36" s="100">
        <v>6</v>
      </c>
      <c r="D36" s="94">
        <v>242</v>
      </c>
      <c r="E36" s="45">
        <v>12</v>
      </c>
      <c r="F36" s="107">
        <f t="shared" si="2"/>
        <v>0.95041322314049592</v>
      </c>
      <c r="G36" s="38">
        <v>338</v>
      </c>
      <c r="H36" s="29">
        <v>5</v>
      </c>
      <c r="I36" s="107">
        <f>+(G36-H36)/G36</f>
        <v>0.98520710059171601</v>
      </c>
      <c r="J36" s="29">
        <v>533</v>
      </c>
      <c r="K36" s="29">
        <v>25</v>
      </c>
      <c r="L36" s="107">
        <f t="shared" si="4"/>
        <v>0.95309568480300189</v>
      </c>
      <c r="M36" s="39">
        <v>7.95</v>
      </c>
      <c r="N36" s="119">
        <v>8.1</v>
      </c>
      <c r="O36" s="94">
        <v>1031</v>
      </c>
      <c r="P36" s="118">
        <v>841</v>
      </c>
      <c r="Q36" s="42">
        <v>65.8</v>
      </c>
      <c r="R36" s="3">
        <v>14</v>
      </c>
      <c r="S36" s="107">
        <f t="shared" si="5"/>
        <v>0.78723404255319152</v>
      </c>
      <c r="T36" s="16">
        <v>9.3000000000000007</v>
      </c>
      <c r="U36" s="16">
        <v>3.6</v>
      </c>
      <c r="V36" s="107">
        <f t="shared" si="12"/>
        <v>0.61290322580645173</v>
      </c>
      <c r="W36" s="131">
        <f t="shared" si="6"/>
        <v>5.2173913043478258E-2</v>
      </c>
      <c r="X36" s="66">
        <f t="shared" si="7"/>
        <v>1.452</v>
      </c>
      <c r="Y36" s="67">
        <f t="shared" si="8"/>
        <v>0.16133333333333333</v>
      </c>
      <c r="Z36" s="68">
        <f t="shared" si="9"/>
        <v>2.028</v>
      </c>
      <c r="AA36" s="132">
        <f t="shared" si="10"/>
        <v>8.8173913043478255E-2</v>
      </c>
      <c r="AB36" s="151">
        <f t="shared" si="11"/>
        <v>27.040000000000006</v>
      </c>
    </row>
    <row r="37" spans="1:28" ht="13.5" thickTop="1" x14ac:dyDescent="0.2">
      <c r="A37" s="90" t="s">
        <v>43</v>
      </c>
      <c r="B37" s="21">
        <f>SUM(B25:B36)</f>
        <v>1667</v>
      </c>
      <c r="C37" s="101"/>
      <c r="D37" s="95"/>
      <c r="E37" s="30"/>
      <c r="F37" s="108"/>
      <c r="G37" s="95"/>
      <c r="H37" s="30"/>
      <c r="I37" s="108"/>
      <c r="J37" s="30"/>
      <c r="K37" s="30"/>
      <c r="L37" s="108"/>
      <c r="M37" s="23"/>
      <c r="N37" s="101"/>
      <c r="O37" s="110"/>
      <c r="P37" s="121"/>
      <c r="Q37" s="113"/>
      <c r="R37" s="40"/>
      <c r="S37" s="108"/>
      <c r="T37" s="40"/>
      <c r="U37" s="40"/>
      <c r="V37" s="108"/>
      <c r="W37" s="138"/>
      <c r="X37" s="139"/>
      <c r="Y37" s="140"/>
      <c r="Z37" s="141"/>
      <c r="AA37" s="142"/>
      <c r="AB37" s="167"/>
    </row>
    <row r="38" spans="1:28" ht="13.5" thickBot="1" x14ac:dyDescent="0.25">
      <c r="A38" s="91" t="s">
        <v>44</v>
      </c>
      <c r="B38" s="41">
        <f>AVERAGE(B25:B36)</f>
        <v>138.91666666666666</v>
      </c>
      <c r="C38" s="102">
        <f t="shared" ref="C38:V38" si="13">AVERAGE(C25:C36)</f>
        <v>5.416666666666667</v>
      </c>
      <c r="D38" s="96">
        <f t="shared" si="13"/>
        <v>129.66666666666666</v>
      </c>
      <c r="E38" s="80">
        <f>AVERAGE(E25:E36)</f>
        <v>9.0833333333333339</v>
      </c>
      <c r="F38" s="109">
        <f>AVERAGE(F25:F36)</f>
        <v>0.92670932614652124</v>
      </c>
      <c r="G38" s="96">
        <f>AVERAGE(G25:G36)</f>
        <v>201.08333333333334</v>
      </c>
      <c r="H38" s="80">
        <f>AVERAGE(H25:H36)</f>
        <v>4.833333333333333</v>
      </c>
      <c r="I38" s="109">
        <f>AVERAGE(I25:I36)</f>
        <v>0.97407618587055167</v>
      </c>
      <c r="J38" s="80">
        <f t="shared" si="13"/>
        <v>384.5</v>
      </c>
      <c r="K38" s="80">
        <f>AVERAGE(K25:K36)</f>
        <v>20.583333333333332</v>
      </c>
      <c r="L38" s="109">
        <f>AVERAGE(L25:L36)</f>
        <v>0.94467230546772651</v>
      </c>
      <c r="M38" s="81">
        <f t="shared" si="13"/>
        <v>7.6541666666666659</v>
      </c>
      <c r="N38" s="120">
        <f t="shared" si="13"/>
        <v>7.7916666666666652</v>
      </c>
      <c r="O38" s="111">
        <f t="shared" si="13"/>
        <v>962.16666666666663</v>
      </c>
      <c r="P38" s="122">
        <f t="shared" si="13"/>
        <v>693.91666666666663</v>
      </c>
      <c r="Q38" s="114">
        <f t="shared" si="13"/>
        <v>49.483333333333327</v>
      </c>
      <c r="R38" s="81">
        <f t="shared" si="13"/>
        <v>7.4083333333333323</v>
      </c>
      <c r="S38" s="109">
        <f t="shared" si="13"/>
        <v>0.84230475699914598</v>
      </c>
      <c r="T38" s="81">
        <f t="shared" si="13"/>
        <v>7.7749999999999995</v>
      </c>
      <c r="U38" s="81">
        <f t="shared" si="13"/>
        <v>4.1083333333333334</v>
      </c>
      <c r="V38" s="109">
        <f t="shared" si="13"/>
        <v>0.44768241167434719</v>
      </c>
      <c r="W38" s="133">
        <f>C38/$C$2</f>
        <v>4.710144927536232E-2</v>
      </c>
      <c r="X38" s="134">
        <f>(C38*D38)/1000</f>
        <v>0.7023611111111111</v>
      </c>
      <c r="Y38" s="135">
        <f>(X38)/$E$3</f>
        <v>7.8040123456790123E-2</v>
      </c>
      <c r="Z38" s="136">
        <f>(C38*G38)/1000</f>
        <v>1.089201388888889</v>
      </c>
      <c r="AA38" s="137">
        <f>(Z38)/$G$3</f>
        <v>4.7356582125603869E-2</v>
      </c>
      <c r="AB38" s="171">
        <f>AVERAGE(AB25:AB36)</f>
        <v>15.206666666666669</v>
      </c>
    </row>
    <row r="39" spans="1:28" ht="13.5" thickTop="1" x14ac:dyDescent="0.2"/>
    <row r="40" spans="1:28" ht="13.5" thickBot="1" x14ac:dyDescent="0.25"/>
    <row r="41" spans="1:28" ht="13.5" thickTop="1" x14ac:dyDescent="0.2">
      <c r="A41" s="86" t="s">
        <v>4</v>
      </c>
      <c r="B41" s="11" t="s">
        <v>5</v>
      </c>
      <c r="C41" s="97" t="s">
        <v>5</v>
      </c>
      <c r="D41" s="103" t="s">
        <v>6</v>
      </c>
      <c r="E41" s="11" t="s">
        <v>7</v>
      </c>
      <c r="F41" s="104" t="s">
        <v>1</v>
      </c>
      <c r="G41" s="103" t="s">
        <v>8</v>
      </c>
      <c r="H41" s="11" t="s">
        <v>9</v>
      </c>
      <c r="I41" s="104" t="s">
        <v>2</v>
      </c>
      <c r="J41" s="11" t="s">
        <v>10</v>
      </c>
      <c r="K41" s="11" t="s">
        <v>11</v>
      </c>
      <c r="L41" s="104" t="s">
        <v>12</v>
      </c>
      <c r="M41" s="11" t="s">
        <v>13</v>
      </c>
      <c r="N41" s="97" t="s">
        <v>14</v>
      </c>
      <c r="O41" s="103" t="s">
        <v>15</v>
      </c>
      <c r="P41" s="97" t="s">
        <v>16</v>
      </c>
      <c r="Q41" s="103" t="s">
        <v>17</v>
      </c>
      <c r="R41" s="11" t="s">
        <v>18</v>
      </c>
      <c r="S41" s="104" t="s">
        <v>19</v>
      </c>
      <c r="T41" s="11" t="s">
        <v>20</v>
      </c>
      <c r="U41" s="11" t="s">
        <v>21</v>
      </c>
      <c r="V41" s="104" t="s">
        <v>22</v>
      </c>
      <c r="W41" s="124" t="s">
        <v>45</v>
      </c>
      <c r="X41" s="125" t="s">
        <v>46</v>
      </c>
      <c r="Y41" s="126" t="s">
        <v>47</v>
      </c>
      <c r="Z41" s="127" t="s">
        <v>45</v>
      </c>
      <c r="AA41" s="128" t="s">
        <v>45</v>
      </c>
      <c r="AB41" s="57" t="s">
        <v>74</v>
      </c>
    </row>
    <row r="42" spans="1:28" ht="13.5" thickBot="1" x14ac:dyDescent="0.25">
      <c r="A42" s="87" t="s">
        <v>48</v>
      </c>
      <c r="B42" s="8" t="s">
        <v>24</v>
      </c>
      <c r="C42" s="98" t="s">
        <v>25</v>
      </c>
      <c r="D42" s="92" t="s">
        <v>26</v>
      </c>
      <c r="E42" s="8" t="s">
        <v>26</v>
      </c>
      <c r="F42" s="105" t="s">
        <v>27</v>
      </c>
      <c r="G42" s="92" t="s">
        <v>26</v>
      </c>
      <c r="H42" s="8" t="s">
        <v>26</v>
      </c>
      <c r="I42" s="105" t="s">
        <v>27</v>
      </c>
      <c r="J42" s="8" t="s">
        <v>26</v>
      </c>
      <c r="K42" s="8" t="s">
        <v>26</v>
      </c>
      <c r="L42" s="105" t="s">
        <v>27</v>
      </c>
      <c r="M42" s="8"/>
      <c r="N42" s="115"/>
      <c r="O42" s="92"/>
      <c r="P42" s="115"/>
      <c r="Q42" s="112"/>
      <c r="R42" s="7"/>
      <c r="S42" s="105" t="s">
        <v>27</v>
      </c>
      <c r="T42" s="7"/>
      <c r="U42" s="7"/>
      <c r="V42" s="105" t="s">
        <v>27</v>
      </c>
      <c r="W42" s="129" t="s">
        <v>5</v>
      </c>
      <c r="X42" s="62" t="s">
        <v>49</v>
      </c>
      <c r="Y42" s="63" t="s">
        <v>50</v>
      </c>
      <c r="Z42" s="64" t="s">
        <v>51</v>
      </c>
      <c r="AA42" s="130" t="s">
        <v>52</v>
      </c>
      <c r="AB42" s="61" t="s">
        <v>79</v>
      </c>
    </row>
    <row r="43" spans="1:28" ht="13.5" thickTop="1" x14ac:dyDescent="0.2">
      <c r="A43" s="20" t="s">
        <v>28</v>
      </c>
      <c r="B43" s="47">
        <v>633</v>
      </c>
      <c r="C43" s="99">
        <v>20</v>
      </c>
      <c r="D43" s="19">
        <v>178</v>
      </c>
      <c r="E43" s="43">
        <v>19</v>
      </c>
      <c r="F43" s="106">
        <f t="shared" ref="F43:F54" si="14">+(D43-E43)/D43</f>
        <v>0.8932584269662921</v>
      </c>
      <c r="G43" s="33">
        <v>242</v>
      </c>
      <c r="H43" s="32">
        <v>16</v>
      </c>
      <c r="I43" s="106">
        <f t="shared" ref="I43:I50" si="15">+(G43-H43)/G43</f>
        <v>0.93388429752066116</v>
      </c>
      <c r="J43" s="32">
        <v>451</v>
      </c>
      <c r="K43" s="32">
        <v>62</v>
      </c>
      <c r="L43" s="106">
        <f t="shared" ref="L43:L54" si="16">+(J43-K43)/J43</f>
        <v>0.86252771618625279</v>
      </c>
      <c r="M43" s="34">
        <v>7.9</v>
      </c>
      <c r="N43" s="116">
        <v>7.9</v>
      </c>
      <c r="O43" s="93">
        <v>1024</v>
      </c>
      <c r="P43" s="99">
        <v>867</v>
      </c>
      <c r="Q43" s="16">
        <v>45</v>
      </c>
      <c r="R43" s="48">
        <v>26</v>
      </c>
      <c r="S43" s="106">
        <f t="shared" ref="S43:S54" si="17">+(Q43-R43)/Q43</f>
        <v>0.42222222222222222</v>
      </c>
      <c r="T43" s="16">
        <v>6</v>
      </c>
      <c r="U43" s="16">
        <v>1.3</v>
      </c>
      <c r="V43" s="106">
        <f>+(T43-U43)/T43</f>
        <v>0.78333333333333333</v>
      </c>
      <c r="W43" s="131">
        <f t="shared" ref="W43:W54" si="18">C43/$C$2</f>
        <v>0.17391304347826086</v>
      </c>
      <c r="X43" s="66">
        <f t="shared" ref="X43:X54" si="19">(C43*D43)/1000</f>
        <v>3.56</v>
      </c>
      <c r="Y43" s="67">
        <f t="shared" ref="Y43:Y54" si="20">(X43)/$E$3</f>
        <v>0.39555555555555555</v>
      </c>
      <c r="Z43" s="68">
        <f t="shared" ref="Z43:Z54" si="21">(C43*G43)/1000</f>
        <v>4.84</v>
      </c>
      <c r="AA43" s="132">
        <f t="shared" ref="AA43:AA54" si="22">(Z43)/$G$3</f>
        <v>0.21043478260869564</v>
      </c>
      <c r="AB43" s="151">
        <f>(0.8*C43*G43)/60</f>
        <v>64.533333333333331</v>
      </c>
    </row>
    <row r="44" spans="1:28" x14ac:dyDescent="0.2">
      <c r="A44" s="20" t="s">
        <v>29</v>
      </c>
      <c r="B44" s="47">
        <v>589</v>
      </c>
      <c r="C44" s="99">
        <v>21</v>
      </c>
      <c r="D44" s="3">
        <v>123</v>
      </c>
      <c r="E44" s="28">
        <v>10</v>
      </c>
      <c r="F44" s="107">
        <f t="shared" si="14"/>
        <v>0.91869918699186992</v>
      </c>
      <c r="G44" s="35">
        <v>261</v>
      </c>
      <c r="H44" s="28">
        <v>5</v>
      </c>
      <c r="I44" s="107">
        <f t="shared" si="15"/>
        <v>0.98084291187739459</v>
      </c>
      <c r="J44" s="28">
        <v>484</v>
      </c>
      <c r="K44" s="28">
        <v>22</v>
      </c>
      <c r="L44" s="107">
        <f t="shared" si="16"/>
        <v>0.95454545454545459</v>
      </c>
      <c r="M44" s="36">
        <v>8</v>
      </c>
      <c r="N44" s="117">
        <v>7.9</v>
      </c>
      <c r="O44" s="37">
        <v>941</v>
      </c>
      <c r="P44" s="118">
        <v>790</v>
      </c>
      <c r="Q44" s="16">
        <v>45</v>
      </c>
      <c r="R44" s="48">
        <v>14.3</v>
      </c>
      <c r="S44" s="107">
        <f t="shared" si="17"/>
        <v>0.68222222222222217</v>
      </c>
      <c r="T44" s="16">
        <v>6</v>
      </c>
      <c r="U44" s="16">
        <v>2.8</v>
      </c>
      <c r="V44" s="107">
        <f>+(T44-U44)/T44</f>
        <v>0.53333333333333333</v>
      </c>
      <c r="W44" s="131">
        <f t="shared" si="18"/>
        <v>0.18260869565217391</v>
      </c>
      <c r="X44" s="66">
        <f t="shared" si="19"/>
        <v>2.5830000000000002</v>
      </c>
      <c r="Y44" s="67">
        <f t="shared" si="20"/>
        <v>0.28700000000000003</v>
      </c>
      <c r="Z44" s="68">
        <f t="shared" si="21"/>
        <v>5.4809999999999999</v>
      </c>
      <c r="AA44" s="132">
        <f t="shared" si="22"/>
        <v>0.23830434782608695</v>
      </c>
      <c r="AB44" s="151">
        <f t="shared" ref="AB44:AB54" si="23">(0.8*C44*G44)/60</f>
        <v>73.08</v>
      </c>
    </row>
    <row r="45" spans="1:28" x14ac:dyDescent="0.2">
      <c r="A45" s="20" t="s">
        <v>30</v>
      </c>
      <c r="B45" s="47">
        <v>644</v>
      </c>
      <c r="C45" s="99">
        <v>21</v>
      </c>
      <c r="D45" s="3">
        <v>253</v>
      </c>
      <c r="E45" s="28">
        <v>7</v>
      </c>
      <c r="F45" s="107">
        <f t="shared" si="14"/>
        <v>0.97233201581027673</v>
      </c>
      <c r="G45" s="35">
        <v>318</v>
      </c>
      <c r="H45" s="28">
        <v>4</v>
      </c>
      <c r="I45" s="107">
        <f t="shared" si="15"/>
        <v>0.98742138364779874</v>
      </c>
      <c r="J45" s="28">
        <v>706</v>
      </c>
      <c r="K45" s="28">
        <v>19</v>
      </c>
      <c r="L45" s="107">
        <f t="shared" si="16"/>
        <v>0.97308781869688388</v>
      </c>
      <c r="M45" s="36">
        <v>7.6</v>
      </c>
      <c r="N45" s="117">
        <v>7.5</v>
      </c>
      <c r="O45" s="37">
        <v>977</v>
      </c>
      <c r="P45" s="118">
        <v>671</v>
      </c>
      <c r="Q45" s="16">
        <v>48</v>
      </c>
      <c r="R45" s="48">
        <v>3.4</v>
      </c>
      <c r="S45" s="107">
        <f t="shared" si="17"/>
        <v>0.9291666666666667</v>
      </c>
      <c r="T45" s="16">
        <v>7</v>
      </c>
      <c r="U45" s="16">
        <v>3</v>
      </c>
      <c r="V45" s="107">
        <f>+(T45-U45)/T45</f>
        <v>0.5714285714285714</v>
      </c>
      <c r="W45" s="131">
        <f t="shared" si="18"/>
        <v>0.18260869565217391</v>
      </c>
      <c r="X45" s="66">
        <f t="shared" si="19"/>
        <v>5.3129999999999997</v>
      </c>
      <c r="Y45" s="67">
        <f t="shared" si="20"/>
        <v>0.59033333333333327</v>
      </c>
      <c r="Z45" s="68">
        <f t="shared" si="21"/>
        <v>6.6779999999999999</v>
      </c>
      <c r="AA45" s="132">
        <f t="shared" si="22"/>
        <v>0.29034782608695653</v>
      </c>
      <c r="AB45" s="151">
        <f t="shared" si="23"/>
        <v>89.04</v>
      </c>
    </row>
    <row r="46" spans="1:28" x14ac:dyDescent="0.2">
      <c r="A46" s="20" t="s">
        <v>31</v>
      </c>
      <c r="B46" s="47">
        <v>705</v>
      </c>
      <c r="C46" s="99">
        <v>24</v>
      </c>
      <c r="D46" s="3">
        <v>124</v>
      </c>
      <c r="E46" s="28">
        <v>6</v>
      </c>
      <c r="F46" s="107">
        <f t="shared" si="14"/>
        <v>0.95161290322580649</v>
      </c>
      <c r="G46" s="35">
        <v>223</v>
      </c>
      <c r="H46" s="28">
        <v>4</v>
      </c>
      <c r="I46" s="107">
        <f t="shared" si="15"/>
        <v>0.98206278026905824</v>
      </c>
      <c r="J46" s="28">
        <v>425</v>
      </c>
      <c r="K46" s="28">
        <v>23</v>
      </c>
      <c r="L46" s="107">
        <f t="shared" si="16"/>
        <v>0.94588235294117651</v>
      </c>
      <c r="M46" s="36">
        <v>7.6</v>
      </c>
      <c r="N46" s="117">
        <v>7.6</v>
      </c>
      <c r="O46" s="37">
        <v>994</v>
      </c>
      <c r="P46" s="118">
        <v>729</v>
      </c>
      <c r="Q46" s="16">
        <v>51</v>
      </c>
      <c r="R46" s="48">
        <v>10.6</v>
      </c>
      <c r="S46" s="107">
        <f t="shared" si="17"/>
        <v>0.792156862745098</v>
      </c>
      <c r="T46" s="16">
        <v>5</v>
      </c>
      <c r="U46" s="16">
        <v>2.1</v>
      </c>
      <c r="V46" s="107">
        <f>+(T46-U46)/T46</f>
        <v>0.57999999999999996</v>
      </c>
      <c r="W46" s="131">
        <f t="shared" si="18"/>
        <v>0.20869565217391303</v>
      </c>
      <c r="X46" s="66">
        <f t="shared" si="19"/>
        <v>2.976</v>
      </c>
      <c r="Y46" s="67">
        <f t="shared" si="20"/>
        <v>0.33066666666666666</v>
      </c>
      <c r="Z46" s="68">
        <f t="shared" si="21"/>
        <v>5.3520000000000003</v>
      </c>
      <c r="AA46" s="132">
        <f t="shared" si="22"/>
        <v>0.23269565217391305</v>
      </c>
      <c r="AB46" s="151">
        <f t="shared" si="23"/>
        <v>71.36</v>
      </c>
    </row>
    <row r="47" spans="1:28" x14ac:dyDescent="0.2">
      <c r="A47" s="20" t="s">
        <v>32</v>
      </c>
      <c r="B47" s="47">
        <v>762</v>
      </c>
      <c r="C47" s="99">
        <v>25</v>
      </c>
      <c r="D47" s="3">
        <v>118</v>
      </c>
      <c r="E47" s="28">
        <v>7</v>
      </c>
      <c r="F47" s="107">
        <f t="shared" si="14"/>
        <v>0.94067796610169496</v>
      </c>
      <c r="G47" s="35">
        <v>238</v>
      </c>
      <c r="H47" s="28">
        <v>5</v>
      </c>
      <c r="I47" s="107">
        <f t="shared" si="15"/>
        <v>0.97899159663865543</v>
      </c>
      <c r="J47" s="28">
        <v>444</v>
      </c>
      <c r="K47" s="28">
        <v>16</v>
      </c>
      <c r="L47" s="107">
        <f t="shared" si="16"/>
        <v>0.963963963963964</v>
      </c>
      <c r="M47" s="36">
        <v>7.6</v>
      </c>
      <c r="N47" s="117">
        <v>7.7</v>
      </c>
      <c r="O47" s="37">
        <v>886</v>
      </c>
      <c r="P47" s="118">
        <v>560</v>
      </c>
      <c r="Q47" s="16">
        <v>42</v>
      </c>
      <c r="R47" s="48">
        <v>6.2</v>
      </c>
      <c r="S47" s="107">
        <f t="shared" si="17"/>
        <v>0.85238095238095235</v>
      </c>
      <c r="T47" s="16">
        <v>7</v>
      </c>
      <c r="U47" s="16">
        <v>1.4</v>
      </c>
      <c r="V47" s="107">
        <f>+(T47-U47)/T47</f>
        <v>0.79999999999999993</v>
      </c>
      <c r="W47" s="131">
        <f t="shared" si="18"/>
        <v>0.21739130434782608</v>
      </c>
      <c r="X47" s="66">
        <f t="shared" si="19"/>
        <v>2.95</v>
      </c>
      <c r="Y47" s="67">
        <f t="shared" si="20"/>
        <v>0.32777777777777778</v>
      </c>
      <c r="Z47" s="68">
        <f t="shared" si="21"/>
        <v>5.95</v>
      </c>
      <c r="AA47" s="132">
        <f t="shared" si="22"/>
        <v>0.25869565217391305</v>
      </c>
      <c r="AB47" s="151">
        <f t="shared" si="23"/>
        <v>79.333333333333329</v>
      </c>
    </row>
    <row r="48" spans="1:28" x14ac:dyDescent="0.2">
      <c r="A48" s="20" t="s">
        <v>33</v>
      </c>
      <c r="B48" s="47">
        <v>712</v>
      </c>
      <c r="C48" s="99">
        <v>24</v>
      </c>
      <c r="D48" s="3">
        <v>115</v>
      </c>
      <c r="E48" s="28">
        <v>3</v>
      </c>
      <c r="F48" s="107">
        <f t="shared" si="14"/>
        <v>0.97391304347826091</v>
      </c>
      <c r="G48" s="35">
        <v>165</v>
      </c>
      <c r="H48" s="28">
        <v>3</v>
      </c>
      <c r="I48" s="107">
        <f t="shared" si="15"/>
        <v>0.98181818181818181</v>
      </c>
      <c r="J48" s="28">
        <v>290</v>
      </c>
      <c r="K48" s="28">
        <v>14</v>
      </c>
      <c r="L48" s="107">
        <f t="shared" si="16"/>
        <v>0.9517241379310345</v>
      </c>
      <c r="M48" s="36">
        <v>7.9</v>
      </c>
      <c r="N48" s="117">
        <v>7.8</v>
      </c>
      <c r="O48" s="37">
        <v>797</v>
      </c>
      <c r="P48" s="118">
        <v>636</v>
      </c>
      <c r="Q48" s="16">
        <v>38</v>
      </c>
      <c r="R48" s="48">
        <v>3.9</v>
      </c>
      <c r="S48" s="107">
        <f t="shared" si="17"/>
        <v>0.89736842105263159</v>
      </c>
      <c r="T48" s="16">
        <v>5</v>
      </c>
      <c r="U48" s="16">
        <v>1.7</v>
      </c>
      <c r="V48" s="107">
        <f t="shared" ref="V48:V54" si="24">+(T48-U48)/T48</f>
        <v>0.65999999999999992</v>
      </c>
      <c r="W48" s="131">
        <f t="shared" si="18"/>
        <v>0.20869565217391303</v>
      </c>
      <c r="X48" s="66">
        <f t="shared" si="19"/>
        <v>2.76</v>
      </c>
      <c r="Y48" s="67">
        <f t="shared" si="20"/>
        <v>0.30666666666666664</v>
      </c>
      <c r="Z48" s="68">
        <f t="shared" si="21"/>
        <v>3.96</v>
      </c>
      <c r="AA48" s="132">
        <f t="shared" si="22"/>
        <v>0.17217391304347826</v>
      </c>
      <c r="AB48" s="151">
        <f t="shared" si="23"/>
        <v>52.800000000000004</v>
      </c>
    </row>
    <row r="49" spans="1:28" x14ac:dyDescent="0.2">
      <c r="A49" s="20" t="s">
        <v>34</v>
      </c>
      <c r="B49" s="47">
        <v>718</v>
      </c>
      <c r="C49" s="99">
        <v>23</v>
      </c>
      <c r="D49" s="3">
        <v>185</v>
      </c>
      <c r="E49" s="28">
        <v>6</v>
      </c>
      <c r="F49" s="107">
        <f t="shared" si="14"/>
        <v>0.96756756756756757</v>
      </c>
      <c r="G49" s="35">
        <v>215</v>
      </c>
      <c r="H49" s="28">
        <v>6</v>
      </c>
      <c r="I49" s="107">
        <f t="shared" si="15"/>
        <v>0.97209302325581393</v>
      </c>
      <c r="J49" s="28">
        <v>446</v>
      </c>
      <c r="K49" s="28">
        <v>17</v>
      </c>
      <c r="L49" s="107">
        <f t="shared" si="16"/>
        <v>0.96188340807174888</v>
      </c>
      <c r="M49" s="36">
        <v>7.6</v>
      </c>
      <c r="N49" s="117">
        <v>7.8</v>
      </c>
      <c r="O49" s="37">
        <v>986</v>
      </c>
      <c r="P49" s="118">
        <v>678</v>
      </c>
      <c r="Q49" s="16">
        <v>50</v>
      </c>
      <c r="R49" s="48">
        <v>3</v>
      </c>
      <c r="S49" s="107">
        <f t="shared" si="17"/>
        <v>0.94</v>
      </c>
      <c r="T49" s="16">
        <v>6</v>
      </c>
      <c r="U49" s="16">
        <v>1.5</v>
      </c>
      <c r="V49" s="107">
        <f t="shared" si="24"/>
        <v>0.75</v>
      </c>
      <c r="W49" s="131">
        <f t="shared" si="18"/>
        <v>0.2</v>
      </c>
      <c r="X49" s="66">
        <f t="shared" si="19"/>
        <v>4.2549999999999999</v>
      </c>
      <c r="Y49" s="67">
        <f t="shared" si="20"/>
        <v>0.47277777777777774</v>
      </c>
      <c r="Z49" s="68">
        <f t="shared" si="21"/>
        <v>4.9450000000000003</v>
      </c>
      <c r="AA49" s="132">
        <f t="shared" si="22"/>
        <v>0.21500000000000002</v>
      </c>
      <c r="AB49" s="151">
        <f t="shared" si="23"/>
        <v>65.933333333333337</v>
      </c>
    </row>
    <row r="50" spans="1:28" x14ac:dyDescent="0.2">
      <c r="A50" s="20" t="s">
        <v>35</v>
      </c>
      <c r="B50" s="46">
        <v>776</v>
      </c>
      <c r="C50" s="99">
        <v>25</v>
      </c>
      <c r="D50" s="3">
        <v>171</v>
      </c>
      <c r="E50" s="28">
        <v>9</v>
      </c>
      <c r="F50" s="107">
        <f t="shared" si="14"/>
        <v>0.94736842105263153</v>
      </c>
      <c r="G50" s="35">
        <v>236</v>
      </c>
      <c r="H50" s="28">
        <v>7</v>
      </c>
      <c r="I50" s="107">
        <f t="shared" si="15"/>
        <v>0.97033898305084743</v>
      </c>
      <c r="J50" s="28">
        <v>421</v>
      </c>
      <c r="K50" s="28">
        <v>30</v>
      </c>
      <c r="L50" s="107">
        <f t="shared" si="16"/>
        <v>0.92874109263657956</v>
      </c>
      <c r="M50" s="36">
        <v>7.5</v>
      </c>
      <c r="N50" s="118">
        <v>7.9</v>
      </c>
      <c r="O50" s="37">
        <v>1027</v>
      </c>
      <c r="P50" s="118">
        <v>900</v>
      </c>
      <c r="Q50" s="16">
        <v>52</v>
      </c>
      <c r="R50" s="48">
        <v>25.1</v>
      </c>
      <c r="S50" s="107">
        <f t="shared" si="17"/>
        <v>0.51730769230769225</v>
      </c>
      <c r="T50" s="16">
        <v>7</v>
      </c>
      <c r="U50" s="16">
        <v>2.2999999999999998</v>
      </c>
      <c r="V50" s="107">
        <f t="shared" si="24"/>
        <v>0.67142857142857149</v>
      </c>
      <c r="W50" s="131">
        <f t="shared" si="18"/>
        <v>0.21739130434782608</v>
      </c>
      <c r="X50" s="66">
        <f t="shared" si="19"/>
        <v>4.2750000000000004</v>
      </c>
      <c r="Y50" s="67">
        <f t="shared" si="20"/>
        <v>0.47500000000000003</v>
      </c>
      <c r="Z50" s="68">
        <f t="shared" si="21"/>
        <v>5.9</v>
      </c>
      <c r="AA50" s="132">
        <f t="shared" si="22"/>
        <v>0.2565217391304348</v>
      </c>
      <c r="AB50" s="151">
        <f t="shared" si="23"/>
        <v>78.666666666666671</v>
      </c>
    </row>
    <row r="51" spans="1:28" x14ac:dyDescent="0.2">
      <c r="A51" s="20" t="s">
        <v>36</v>
      </c>
      <c r="B51" s="46">
        <v>658</v>
      </c>
      <c r="C51" s="99">
        <v>22</v>
      </c>
      <c r="D51" s="3">
        <v>144</v>
      </c>
      <c r="E51" s="28">
        <v>4</v>
      </c>
      <c r="F51" s="107">
        <f t="shared" si="14"/>
        <v>0.97222222222222221</v>
      </c>
      <c r="G51" s="35">
        <v>223</v>
      </c>
      <c r="H51" s="28">
        <v>4</v>
      </c>
      <c r="I51" s="107">
        <f>+(G51-H51)/G51</f>
        <v>0.98206278026905824</v>
      </c>
      <c r="J51" s="28">
        <v>401</v>
      </c>
      <c r="K51" s="28">
        <v>17</v>
      </c>
      <c r="L51" s="107">
        <f t="shared" si="16"/>
        <v>0.95760598503740646</v>
      </c>
      <c r="M51" s="36">
        <v>7.8</v>
      </c>
      <c r="N51" s="118">
        <v>7.8</v>
      </c>
      <c r="O51" s="37">
        <v>980</v>
      </c>
      <c r="P51" s="118">
        <v>757</v>
      </c>
      <c r="Q51" s="16">
        <v>47</v>
      </c>
      <c r="R51" s="48">
        <v>5.3</v>
      </c>
      <c r="S51" s="107">
        <f t="shared" si="17"/>
        <v>0.8872340425531916</v>
      </c>
      <c r="T51" s="16">
        <v>6</v>
      </c>
      <c r="U51" s="16">
        <v>2.2000000000000002</v>
      </c>
      <c r="V51" s="107">
        <f t="shared" si="24"/>
        <v>0.6333333333333333</v>
      </c>
      <c r="W51" s="131">
        <f t="shared" si="18"/>
        <v>0.19130434782608696</v>
      </c>
      <c r="X51" s="66">
        <f t="shared" si="19"/>
        <v>3.1680000000000001</v>
      </c>
      <c r="Y51" s="67">
        <f t="shared" si="20"/>
        <v>0.35200000000000004</v>
      </c>
      <c r="Z51" s="68">
        <f t="shared" si="21"/>
        <v>4.9059999999999997</v>
      </c>
      <c r="AA51" s="132">
        <f t="shared" si="22"/>
        <v>0.21330434782608695</v>
      </c>
      <c r="AB51" s="151">
        <f t="shared" si="23"/>
        <v>65.413333333333341</v>
      </c>
    </row>
    <row r="52" spans="1:28" x14ac:dyDescent="0.2">
      <c r="A52" s="20" t="s">
        <v>37</v>
      </c>
      <c r="B52" s="46">
        <v>1136</v>
      </c>
      <c r="C52" s="99">
        <v>37</v>
      </c>
      <c r="D52" s="3">
        <v>101</v>
      </c>
      <c r="E52" s="28">
        <v>6</v>
      </c>
      <c r="F52" s="107">
        <f t="shared" si="14"/>
        <v>0.94059405940594054</v>
      </c>
      <c r="G52" s="35">
        <v>176</v>
      </c>
      <c r="H52" s="28">
        <v>3</v>
      </c>
      <c r="I52" s="107">
        <f>+(G52-H52)/G52</f>
        <v>0.98295454545454541</v>
      </c>
      <c r="J52" s="28">
        <v>301</v>
      </c>
      <c r="K52" s="28">
        <v>15</v>
      </c>
      <c r="L52" s="107">
        <f t="shared" si="16"/>
        <v>0.95016611295681064</v>
      </c>
      <c r="M52" s="36">
        <v>8</v>
      </c>
      <c r="N52" s="118">
        <v>7.5</v>
      </c>
      <c r="O52" s="37">
        <v>940</v>
      </c>
      <c r="P52" s="118">
        <v>680</v>
      </c>
      <c r="Q52" s="16">
        <v>41</v>
      </c>
      <c r="R52" s="48">
        <v>7.2</v>
      </c>
      <c r="S52" s="107">
        <f t="shared" si="17"/>
        <v>0.82439024390243898</v>
      </c>
      <c r="T52" s="16">
        <v>5</v>
      </c>
      <c r="U52" s="16">
        <v>2.1</v>
      </c>
      <c r="V52" s="107">
        <f t="shared" si="24"/>
        <v>0.57999999999999996</v>
      </c>
      <c r="W52" s="131">
        <f t="shared" si="18"/>
        <v>0.32173913043478258</v>
      </c>
      <c r="X52" s="66">
        <f t="shared" si="19"/>
        <v>3.7370000000000001</v>
      </c>
      <c r="Y52" s="67">
        <f t="shared" si="20"/>
        <v>0.41522222222222221</v>
      </c>
      <c r="Z52" s="68">
        <f t="shared" si="21"/>
        <v>6.5119999999999996</v>
      </c>
      <c r="AA52" s="132">
        <f t="shared" si="22"/>
        <v>0.28313043478260869</v>
      </c>
      <c r="AB52" s="151">
        <f t="shared" si="23"/>
        <v>86.826666666666668</v>
      </c>
    </row>
    <row r="53" spans="1:28" x14ac:dyDescent="0.2">
      <c r="A53" s="20" t="s">
        <v>38</v>
      </c>
      <c r="B53" s="46">
        <v>1382</v>
      </c>
      <c r="C53" s="99">
        <v>46</v>
      </c>
      <c r="D53" s="3">
        <v>132</v>
      </c>
      <c r="E53" s="28">
        <v>11</v>
      </c>
      <c r="F53" s="107">
        <f t="shared" si="14"/>
        <v>0.91666666666666663</v>
      </c>
      <c r="G53" s="35">
        <v>128</v>
      </c>
      <c r="H53" s="28">
        <v>6</v>
      </c>
      <c r="I53" s="107">
        <f>+(G53-H53)/G53</f>
        <v>0.953125</v>
      </c>
      <c r="J53" s="28">
        <v>317</v>
      </c>
      <c r="K53" s="28">
        <v>21</v>
      </c>
      <c r="L53" s="107">
        <f t="shared" si="16"/>
        <v>0.93375394321766558</v>
      </c>
      <c r="M53" s="36">
        <v>7.6</v>
      </c>
      <c r="N53" s="118">
        <v>7.4</v>
      </c>
      <c r="O53" s="37">
        <v>727</v>
      </c>
      <c r="P53" s="118">
        <v>583</v>
      </c>
      <c r="Q53" s="16">
        <v>26</v>
      </c>
      <c r="R53" s="48">
        <v>10.9</v>
      </c>
      <c r="S53" s="107">
        <f t="shared" si="17"/>
        <v>0.5807692307692307</v>
      </c>
      <c r="T53" s="16">
        <v>4</v>
      </c>
      <c r="U53" s="16">
        <v>2</v>
      </c>
      <c r="V53" s="107">
        <f t="shared" si="24"/>
        <v>0.5</v>
      </c>
      <c r="W53" s="131">
        <f t="shared" si="18"/>
        <v>0.4</v>
      </c>
      <c r="X53" s="66">
        <f t="shared" si="19"/>
        <v>6.0720000000000001</v>
      </c>
      <c r="Y53" s="67">
        <f t="shared" si="20"/>
        <v>0.67466666666666664</v>
      </c>
      <c r="Z53" s="68">
        <f t="shared" si="21"/>
        <v>5.8879999999999999</v>
      </c>
      <c r="AA53" s="132">
        <f t="shared" si="22"/>
        <v>0.25600000000000001</v>
      </c>
      <c r="AB53" s="151">
        <f t="shared" si="23"/>
        <v>78.506666666666675</v>
      </c>
    </row>
    <row r="54" spans="1:28" ht="13.5" thickBot="1" x14ac:dyDescent="0.25">
      <c r="A54" s="20" t="s">
        <v>39</v>
      </c>
      <c r="B54" s="46">
        <v>877</v>
      </c>
      <c r="C54" s="100">
        <v>28</v>
      </c>
      <c r="D54" s="3">
        <v>136</v>
      </c>
      <c r="E54" s="28">
        <v>5</v>
      </c>
      <c r="F54" s="107">
        <f t="shared" si="14"/>
        <v>0.96323529411764708</v>
      </c>
      <c r="G54" s="38">
        <v>178</v>
      </c>
      <c r="H54" s="29">
        <v>4</v>
      </c>
      <c r="I54" s="107">
        <f>+(G54-H54)/G54</f>
        <v>0.97752808988764039</v>
      </c>
      <c r="J54" s="29">
        <v>309</v>
      </c>
      <c r="K54" s="29">
        <v>20</v>
      </c>
      <c r="L54" s="107">
        <f t="shared" si="16"/>
        <v>0.93527508090614886</v>
      </c>
      <c r="M54" s="39">
        <v>7.8</v>
      </c>
      <c r="N54" s="119">
        <v>7.8</v>
      </c>
      <c r="O54" s="94">
        <v>975</v>
      </c>
      <c r="P54" s="118">
        <v>829</v>
      </c>
      <c r="Q54" s="16">
        <v>41</v>
      </c>
      <c r="R54" s="48">
        <v>7.9</v>
      </c>
      <c r="S54" s="107">
        <f t="shared" si="17"/>
        <v>0.80731707317073176</v>
      </c>
      <c r="T54" s="16">
        <v>4</v>
      </c>
      <c r="U54" s="16">
        <v>1.9</v>
      </c>
      <c r="V54" s="107">
        <f t="shared" si="24"/>
        <v>0.52500000000000002</v>
      </c>
      <c r="W54" s="131">
        <f t="shared" si="18"/>
        <v>0.24347826086956523</v>
      </c>
      <c r="X54" s="66">
        <f t="shared" si="19"/>
        <v>3.8079999999999998</v>
      </c>
      <c r="Y54" s="67">
        <f t="shared" si="20"/>
        <v>0.4231111111111111</v>
      </c>
      <c r="Z54" s="68">
        <f t="shared" si="21"/>
        <v>4.984</v>
      </c>
      <c r="AA54" s="132">
        <f t="shared" si="22"/>
        <v>0.21669565217391304</v>
      </c>
      <c r="AB54" s="151">
        <f t="shared" si="23"/>
        <v>66.453333333333333</v>
      </c>
    </row>
    <row r="55" spans="1:28" ht="13.5" thickTop="1" x14ac:dyDescent="0.2">
      <c r="A55" s="90" t="s">
        <v>53</v>
      </c>
      <c r="B55" s="21">
        <f>SUM(B43:B54)</f>
        <v>9592</v>
      </c>
      <c r="C55" s="101"/>
      <c r="D55" s="95"/>
      <c r="E55" s="30"/>
      <c r="F55" s="108"/>
      <c r="G55" s="95"/>
      <c r="H55" s="30"/>
      <c r="I55" s="108"/>
      <c r="J55" s="30"/>
      <c r="K55" s="30"/>
      <c r="L55" s="108"/>
      <c r="M55" s="23"/>
      <c r="N55" s="101"/>
      <c r="O55" s="110"/>
      <c r="P55" s="121"/>
      <c r="Q55" s="113"/>
      <c r="R55" s="40"/>
      <c r="S55" s="108"/>
      <c r="T55" s="40"/>
      <c r="U55" s="40"/>
      <c r="V55" s="108"/>
      <c r="W55" s="138"/>
      <c r="X55" s="139"/>
      <c r="Y55" s="140"/>
      <c r="Z55" s="141"/>
      <c r="AA55" s="142"/>
      <c r="AB55" s="167"/>
    </row>
    <row r="56" spans="1:28" ht="13.5" thickBot="1" x14ac:dyDescent="0.25">
      <c r="A56" s="91" t="s">
        <v>54</v>
      </c>
      <c r="B56" s="41">
        <f t="shared" ref="B56:K56" si="25">AVERAGE(B43:B54)</f>
        <v>799.33333333333337</v>
      </c>
      <c r="C56" s="102">
        <f t="shared" si="25"/>
        <v>26.333333333333332</v>
      </c>
      <c r="D56" s="96">
        <f t="shared" si="25"/>
        <v>148.33333333333334</v>
      </c>
      <c r="E56" s="80">
        <f t="shared" si="25"/>
        <v>7.75</v>
      </c>
      <c r="F56" s="109">
        <f>AVERAGE(F43:F54)</f>
        <v>0.9465123144672396</v>
      </c>
      <c r="G56" s="96">
        <f>AVERAGE(G43:G54)</f>
        <v>216.91666666666666</v>
      </c>
      <c r="H56" s="80">
        <f>AVERAGE(H43:H54)</f>
        <v>5.583333333333333</v>
      </c>
      <c r="I56" s="109">
        <f>AVERAGE(I43:I54)</f>
        <v>0.97359363114080466</v>
      </c>
      <c r="J56" s="80">
        <f t="shared" si="25"/>
        <v>416.25</v>
      </c>
      <c r="K56" s="80">
        <f t="shared" si="25"/>
        <v>23</v>
      </c>
      <c r="L56" s="109">
        <f>AVERAGE(L43:L54)</f>
        <v>0.94326308892426047</v>
      </c>
      <c r="M56" s="81">
        <f t="shared" ref="M56:V56" si="26">AVERAGE(M43:M54)</f>
        <v>7.7416666666666663</v>
      </c>
      <c r="N56" s="120">
        <f t="shared" si="26"/>
        <v>7.7166666666666659</v>
      </c>
      <c r="O56" s="111">
        <f t="shared" si="26"/>
        <v>937.83333333333337</v>
      </c>
      <c r="P56" s="122">
        <f t="shared" si="26"/>
        <v>723.33333333333337</v>
      </c>
      <c r="Q56" s="114">
        <f t="shared" si="26"/>
        <v>43.833333333333336</v>
      </c>
      <c r="R56" s="81">
        <f t="shared" si="26"/>
        <v>10.316666666666668</v>
      </c>
      <c r="S56" s="109">
        <f t="shared" si="26"/>
        <v>0.76104463583275639</v>
      </c>
      <c r="T56" s="81">
        <f t="shared" si="26"/>
        <v>5.666666666666667</v>
      </c>
      <c r="U56" s="81">
        <f t="shared" si="26"/>
        <v>2.0249999999999999</v>
      </c>
      <c r="V56" s="109">
        <f t="shared" si="26"/>
        <v>0.63232142857142859</v>
      </c>
      <c r="W56" s="133">
        <f>C56/$C$2</f>
        <v>0.22898550724637681</v>
      </c>
      <c r="X56" s="134">
        <f>(C56*D56)/1000</f>
        <v>3.9061111111111115</v>
      </c>
      <c r="Y56" s="135">
        <f>(X56)/$E$3</f>
        <v>0.43401234567901237</v>
      </c>
      <c r="Z56" s="136">
        <f>(C56*G56)/1000</f>
        <v>5.7121388888888891</v>
      </c>
      <c r="AA56" s="137">
        <f>(Z56)/$G$3</f>
        <v>0.24835386473429952</v>
      </c>
      <c r="AB56" s="171">
        <f>AVERAGE(AB43:AB54)</f>
        <v>72.662222222222226</v>
      </c>
    </row>
    <row r="57" spans="1:28" ht="13.5" thickTop="1" x14ac:dyDescent="0.2"/>
    <row r="58" spans="1:28" ht="13.5" thickBot="1" x14ac:dyDescent="0.25"/>
    <row r="59" spans="1:28" ht="13.5" thickTop="1" x14ac:dyDescent="0.2">
      <c r="A59" s="86" t="s">
        <v>4</v>
      </c>
      <c r="B59" s="11" t="s">
        <v>5</v>
      </c>
      <c r="C59" s="97" t="s">
        <v>5</v>
      </c>
      <c r="D59" s="103" t="s">
        <v>6</v>
      </c>
      <c r="E59" s="11" t="s">
        <v>7</v>
      </c>
      <c r="F59" s="104" t="s">
        <v>1</v>
      </c>
      <c r="G59" s="103" t="s">
        <v>8</v>
      </c>
      <c r="H59" s="11" t="s">
        <v>9</v>
      </c>
      <c r="I59" s="104" t="s">
        <v>2</v>
      </c>
      <c r="J59" s="11" t="s">
        <v>10</v>
      </c>
      <c r="K59" s="11" t="s">
        <v>11</v>
      </c>
      <c r="L59" s="104" t="s">
        <v>12</v>
      </c>
      <c r="M59" s="11" t="s">
        <v>13</v>
      </c>
      <c r="N59" s="97" t="s">
        <v>14</v>
      </c>
      <c r="O59" s="103" t="s">
        <v>15</v>
      </c>
      <c r="P59" s="97" t="s">
        <v>16</v>
      </c>
      <c r="Q59" s="103" t="s">
        <v>17</v>
      </c>
      <c r="R59" s="11" t="s">
        <v>18</v>
      </c>
      <c r="S59" s="104" t="s">
        <v>19</v>
      </c>
      <c r="T59" s="11" t="s">
        <v>20</v>
      </c>
      <c r="U59" s="11" t="s">
        <v>21</v>
      </c>
      <c r="V59" s="104" t="s">
        <v>22</v>
      </c>
      <c r="W59" s="57" t="s">
        <v>45</v>
      </c>
      <c r="X59" s="58" t="s">
        <v>46</v>
      </c>
      <c r="Y59" s="59" t="s">
        <v>47</v>
      </c>
      <c r="Z59" s="60" t="s">
        <v>45</v>
      </c>
      <c r="AA59" s="59" t="s">
        <v>45</v>
      </c>
      <c r="AB59" s="57" t="s">
        <v>74</v>
      </c>
    </row>
    <row r="60" spans="1:28" ht="13.5" thickBot="1" x14ac:dyDescent="0.25">
      <c r="A60" s="87" t="s">
        <v>55</v>
      </c>
      <c r="B60" s="8" t="s">
        <v>24</v>
      </c>
      <c r="C60" s="98" t="s">
        <v>25</v>
      </c>
      <c r="D60" s="92" t="s">
        <v>26</v>
      </c>
      <c r="E60" s="8" t="s">
        <v>26</v>
      </c>
      <c r="F60" s="105" t="s">
        <v>27</v>
      </c>
      <c r="G60" s="92" t="s">
        <v>26</v>
      </c>
      <c r="H60" s="8" t="s">
        <v>26</v>
      </c>
      <c r="I60" s="105" t="s">
        <v>27</v>
      </c>
      <c r="J60" s="8" t="s">
        <v>26</v>
      </c>
      <c r="K60" s="8" t="s">
        <v>26</v>
      </c>
      <c r="L60" s="105" t="s">
        <v>27</v>
      </c>
      <c r="M60" s="8"/>
      <c r="N60" s="115"/>
      <c r="O60" s="92"/>
      <c r="P60" s="115"/>
      <c r="Q60" s="112"/>
      <c r="R60" s="7"/>
      <c r="S60" s="105" t="s">
        <v>27</v>
      </c>
      <c r="T60" s="7"/>
      <c r="U60" s="7"/>
      <c r="V60" s="105" t="s">
        <v>27</v>
      </c>
      <c r="W60" s="61" t="s">
        <v>5</v>
      </c>
      <c r="X60" s="62" t="s">
        <v>49</v>
      </c>
      <c r="Y60" s="63" t="s">
        <v>50</v>
      </c>
      <c r="Z60" s="64" t="s">
        <v>51</v>
      </c>
      <c r="AA60" s="63" t="s">
        <v>52</v>
      </c>
      <c r="AB60" s="61" t="s">
        <v>79</v>
      </c>
    </row>
    <row r="61" spans="1:28" ht="13.5" thickTop="1" x14ac:dyDescent="0.2">
      <c r="A61" s="20" t="s">
        <v>28</v>
      </c>
      <c r="B61" s="47">
        <v>996</v>
      </c>
      <c r="C61" s="99">
        <v>32</v>
      </c>
      <c r="D61" s="19">
        <v>201</v>
      </c>
      <c r="E61" s="43">
        <v>8</v>
      </c>
      <c r="F61" s="106">
        <v>0.94</v>
      </c>
      <c r="G61" s="33">
        <v>242</v>
      </c>
      <c r="H61" s="32">
        <v>7</v>
      </c>
      <c r="I61" s="106">
        <v>0.97</v>
      </c>
      <c r="J61" s="32">
        <v>493</v>
      </c>
      <c r="K61" s="32">
        <v>21</v>
      </c>
      <c r="L61" s="106">
        <v>0.94</v>
      </c>
      <c r="M61" s="34">
        <v>7.91</v>
      </c>
      <c r="N61" s="116">
        <v>7.61</v>
      </c>
      <c r="O61" s="93">
        <v>849</v>
      </c>
      <c r="P61" s="99">
        <v>755</v>
      </c>
      <c r="Q61" s="16">
        <v>39.5</v>
      </c>
      <c r="R61" s="48">
        <v>8.4700000000000006</v>
      </c>
      <c r="S61" s="106">
        <v>0.69</v>
      </c>
      <c r="T61" s="16">
        <v>5.4</v>
      </c>
      <c r="U61" s="16">
        <v>1.38</v>
      </c>
      <c r="V61" s="106">
        <v>0.63</v>
      </c>
      <c r="W61" s="65">
        <f t="shared" ref="W61:W72" si="27">C61/$C$2</f>
        <v>0.27826086956521739</v>
      </c>
      <c r="X61" s="66">
        <f t="shared" ref="X61:X72" si="28">(C61*D61)/1000</f>
        <v>6.4320000000000004</v>
      </c>
      <c r="Y61" s="67">
        <f t="shared" ref="Y61:Y72" si="29">(X61)/$E$3</f>
        <v>0.71466666666666667</v>
      </c>
      <c r="Z61" s="68">
        <f t="shared" ref="Z61:Z72" si="30">(C61*G61)/1000</f>
        <v>7.7439999999999998</v>
      </c>
      <c r="AA61" s="67">
        <f t="shared" ref="AA61:AA72" si="31">(Z61)/$G$3</f>
        <v>0.33669565217391301</v>
      </c>
      <c r="AB61" s="151">
        <f>(0.8*C61*G61)/60</f>
        <v>103.25333333333334</v>
      </c>
    </row>
    <row r="62" spans="1:28" x14ac:dyDescent="0.2">
      <c r="A62" s="20" t="s">
        <v>29</v>
      </c>
      <c r="B62" s="47">
        <v>1034</v>
      </c>
      <c r="C62" s="99">
        <v>37</v>
      </c>
      <c r="D62" s="3">
        <v>174</v>
      </c>
      <c r="E62" s="28">
        <v>3</v>
      </c>
      <c r="F62" s="107">
        <v>0.98</v>
      </c>
      <c r="G62" s="35">
        <v>140</v>
      </c>
      <c r="H62" s="28">
        <v>5</v>
      </c>
      <c r="I62" s="107">
        <v>0.96</v>
      </c>
      <c r="J62" s="28">
        <v>364</v>
      </c>
      <c r="K62" s="28">
        <v>17</v>
      </c>
      <c r="L62" s="107">
        <v>0.94</v>
      </c>
      <c r="M62" s="36">
        <v>7.8625000000000007</v>
      </c>
      <c r="N62" s="117">
        <v>7.5750000000000002</v>
      </c>
      <c r="O62" s="37">
        <v>926.75</v>
      </c>
      <c r="P62" s="118">
        <v>715.25</v>
      </c>
      <c r="Q62" s="16">
        <v>33.799999999999997</v>
      </c>
      <c r="R62" s="48">
        <v>4.5999999999999996</v>
      </c>
      <c r="S62" s="107">
        <v>0.88</v>
      </c>
      <c r="T62" s="16">
        <v>3.8950000000000005</v>
      </c>
      <c r="U62" s="16">
        <v>0.84599999999999986</v>
      </c>
      <c r="V62" s="107">
        <v>0.75</v>
      </c>
      <c r="W62" s="65">
        <f t="shared" si="27"/>
        <v>0.32173913043478258</v>
      </c>
      <c r="X62" s="66">
        <f t="shared" si="28"/>
        <v>6.4379999999999997</v>
      </c>
      <c r="Y62" s="67">
        <f t="shared" si="29"/>
        <v>0.71533333333333327</v>
      </c>
      <c r="Z62" s="68">
        <f t="shared" si="30"/>
        <v>5.18</v>
      </c>
      <c r="AA62" s="67">
        <f t="shared" si="31"/>
        <v>0.22521739130434781</v>
      </c>
      <c r="AB62" s="151">
        <f t="shared" ref="AB62:AB72" si="32">(0.8*C62*G62)/60</f>
        <v>69.066666666666663</v>
      </c>
    </row>
    <row r="63" spans="1:28" x14ac:dyDescent="0.2">
      <c r="A63" s="20" t="s">
        <v>30</v>
      </c>
      <c r="B63" s="47">
        <v>549</v>
      </c>
      <c r="C63" s="99">
        <v>18</v>
      </c>
      <c r="D63" s="3">
        <v>144</v>
      </c>
      <c r="E63" s="28">
        <v>5</v>
      </c>
      <c r="F63" s="107">
        <v>0.96</v>
      </c>
      <c r="G63" s="35">
        <v>233</v>
      </c>
      <c r="H63" s="28">
        <v>5</v>
      </c>
      <c r="I63" s="107">
        <v>0.98</v>
      </c>
      <c r="J63" s="28">
        <v>421</v>
      </c>
      <c r="K63" s="28">
        <v>21</v>
      </c>
      <c r="L63" s="107">
        <v>0.94</v>
      </c>
      <c r="M63" s="36">
        <v>7.7050000000000001</v>
      </c>
      <c r="N63" s="117">
        <v>7.7925000000000004</v>
      </c>
      <c r="O63" s="37">
        <v>1382</v>
      </c>
      <c r="P63" s="118">
        <v>883.75</v>
      </c>
      <c r="Q63" s="16">
        <v>51.2</v>
      </c>
      <c r="R63" s="48">
        <v>7.9</v>
      </c>
      <c r="S63" s="107">
        <v>0.82</v>
      </c>
      <c r="T63" s="16">
        <v>6.5</v>
      </c>
      <c r="U63" s="16">
        <v>1.73</v>
      </c>
      <c r="V63" s="107">
        <v>0.7</v>
      </c>
      <c r="W63" s="65">
        <f t="shared" si="27"/>
        <v>0.15652173913043479</v>
      </c>
      <c r="X63" s="66">
        <f t="shared" si="28"/>
        <v>2.5920000000000001</v>
      </c>
      <c r="Y63" s="67">
        <f t="shared" si="29"/>
        <v>0.28800000000000003</v>
      </c>
      <c r="Z63" s="68">
        <f t="shared" si="30"/>
        <v>4.194</v>
      </c>
      <c r="AA63" s="67">
        <f t="shared" si="31"/>
        <v>0.18234782608695652</v>
      </c>
      <c r="AB63" s="151">
        <f t="shared" si="32"/>
        <v>55.92</v>
      </c>
    </row>
    <row r="64" spans="1:28" x14ac:dyDescent="0.2">
      <c r="A64" s="20" t="s">
        <v>31</v>
      </c>
      <c r="B64" s="47">
        <v>643</v>
      </c>
      <c r="C64" s="99">
        <v>21</v>
      </c>
      <c r="D64" s="3">
        <v>179</v>
      </c>
      <c r="E64" s="28">
        <v>5</v>
      </c>
      <c r="F64" s="107">
        <v>0.96</v>
      </c>
      <c r="G64" s="35">
        <v>266</v>
      </c>
      <c r="H64" s="28">
        <v>5</v>
      </c>
      <c r="I64" s="107">
        <v>0.98</v>
      </c>
      <c r="J64" s="28">
        <v>665</v>
      </c>
      <c r="K64" s="28">
        <v>23</v>
      </c>
      <c r="L64" s="107">
        <v>0.96</v>
      </c>
      <c r="M64" s="36">
        <v>7.7219999999999995</v>
      </c>
      <c r="N64" s="117">
        <v>7.81</v>
      </c>
      <c r="O64" s="37">
        <v>1170.4000000000001</v>
      </c>
      <c r="P64" s="118">
        <v>832.6</v>
      </c>
      <c r="Q64" s="16">
        <v>50.8</v>
      </c>
      <c r="R64" s="48">
        <v>7.9</v>
      </c>
      <c r="S64" s="107">
        <v>0.82</v>
      </c>
      <c r="T64" s="16">
        <v>9</v>
      </c>
      <c r="U64" s="16">
        <v>2.0299999999999998</v>
      </c>
      <c r="V64" s="107">
        <v>0.65</v>
      </c>
      <c r="W64" s="65">
        <f t="shared" si="27"/>
        <v>0.18260869565217391</v>
      </c>
      <c r="X64" s="66">
        <f t="shared" si="28"/>
        <v>3.7589999999999999</v>
      </c>
      <c r="Y64" s="67">
        <f t="shared" si="29"/>
        <v>0.41766666666666663</v>
      </c>
      <c r="Z64" s="68">
        <f t="shared" si="30"/>
        <v>5.5860000000000003</v>
      </c>
      <c r="AA64" s="67">
        <f t="shared" si="31"/>
        <v>0.24286956521739131</v>
      </c>
      <c r="AB64" s="151">
        <f t="shared" si="32"/>
        <v>74.48</v>
      </c>
    </row>
    <row r="65" spans="1:28" x14ac:dyDescent="0.2">
      <c r="A65" s="20" t="s">
        <v>32</v>
      </c>
      <c r="B65" s="47">
        <v>602</v>
      </c>
      <c r="C65" s="99">
        <v>19</v>
      </c>
      <c r="D65" s="3">
        <v>104</v>
      </c>
      <c r="E65" s="28">
        <v>7</v>
      </c>
      <c r="F65" s="107">
        <v>0.92</v>
      </c>
      <c r="G65" s="35">
        <v>198</v>
      </c>
      <c r="H65" s="28">
        <v>4</v>
      </c>
      <c r="I65" s="107">
        <v>0.97</v>
      </c>
      <c r="J65" s="28">
        <v>406</v>
      </c>
      <c r="K65" s="28">
        <v>15</v>
      </c>
      <c r="L65" s="107">
        <v>0.96</v>
      </c>
      <c r="M65" s="36">
        <v>7.7475000000000005</v>
      </c>
      <c r="N65" s="117">
        <v>7.964999999999999</v>
      </c>
      <c r="O65" s="37">
        <v>1174.75</v>
      </c>
      <c r="P65" s="118">
        <v>825.25</v>
      </c>
      <c r="Q65" s="16">
        <v>51.2</v>
      </c>
      <c r="R65" s="48">
        <v>6.2</v>
      </c>
      <c r="S65" s="107">
        <v>0.84</v>
      </c>
      <c r="T65" s="16">
        <v>6.3</v>
      </c>
      <c r="U65" s="16">
        <v>1.45</v>
      </c>
      <c r="V65" s="107">
        <v>0.7</v>
      </c>
      <c r="W65" s="65">
        <f t="shared" si="27"/>
        <v>0.16521739130434782</v>
      </c>
      <c r="X65" s="66">
        <f t="shared" si="28"/>
        <v>1.976</v>
      </c>
      <c r="Y65" s="67">
        <f t="shared" si="29"/>
        <v>0.21955555555555556</v>
      </c>
      <c r="Z65" s="68">
        <f t="shared" si="30"/>
        <v>3.762</v>
      </c>
      <c r="AA65" s="67">
        <f t="shared" si="31"/>
        <v>0.16356521739130434</v>
      </c>
      <c r="AB65" s="151">
        <f t="shared" si="32"/>
        <v>50.160000000000004</v>
      </c>
    </row>
    <row r="66" spans="1:28" x14ac:dyDescent="0.2">
      <c r="A66" s="20" t="s">
        <v>33</v>
      </c>
      <c r="B66" s="47">
        <v>624</v>
      </c>
      <c r="C66" s="99">
        <v>20</v>
      </c>
      <c r="D66" s="3">
        <v>169</v>
      </c>
      <c r="E66" s="28">
        <v>4</v>
      </c>
      <c r="F66" s="107">
        <v>0.97</v>
      </c>
      <c r="G66" s="35">
        <v>273</v>
      </c>
      <c r="H66" s="28">
        <v>6</v>
      </c>
      <c r="I66" s="107">
        <v>0.98</v>
      </c>
      <c r="J66" s="28">
        <v>535</v>
      </c>
      <c r="K66" s="28">
        <v>26</v>
      </c>
      <c r="L66" s="107">
        <v>0.95</v>
      </c>
      <c r="M66" s="36">
        <v>7.6174999999999997</v>
      </c>
      <c r="N66" s="117">
        <v>7.6525000000000007</v>
      </c>
      <c r="O66" s="37">
        <v>937.25</v>
      </c>
      <c r="P66" s="118">
        <v>817.25</v>
      </c>
      <c r="Q66" s="16">
        <v>41.2</v>
      </c>
      <c r="R66" s="48">
        <v>5</v>
      </c>
      <c r="S66" s="107">
        <v>0.87</v>
      </c>
      <c r="T66" s="16">
        <v>6.2</v>
      </c>
      <c r="U66" s="16">
        <v>4</v>
      </c>
      <c r="V66" s="107">
        <v>0.36</v>
      </c>
      <c r="W66" s="65">
        <f t="shared" si="27"/>
        <v>0.17391304347826086</v>
      </c>
      <c r="X66" s="66">
        <f t="shared" si="28"/>
        <v>3.38</v>
      </c>
      <c r="Y66" s="67">
        <f t="shared" si="29"/>
        <v>0.37555555555555553</v>
      </c>
      <c r="Z66" s="68">
        <f t="shared" si="30"/>
        <v>5.46</v>
      </c>
      <c r="AA66" s="67">
        <f t="shared" si="31"/>
        <v>0.2373913043478261</v>
      </c>
      <c r="AB66" s="151">
        <f t="shared" si="32"/>
        <v>72.8</v>
      </c>
    </row>
    <row r="67" spans="1:28" x14ac:dyDescent="0.2">
      <c r="A67" s="20" t="s">
        <v>34</v>
      </c>
      <c r="B67" s="47">
        <v>674</v>
      </c>
      <c r="C67" s="99">
        <v>22</v>
      </c>
      <c r="D67" s="3">
        <v>94</v>
      </c>
      <c r="E67" s="28">
        <v>8</v>
      </c>
      <c r="F67" s="107">
        <v>0.92</v>
      </c>
      <c r="G67" s="35">
        <v>142</v>
      </c>
      <c r="H67" s="28">
        <v>6</v>
      </c>
      <c r="I67" s="107">
        <v>0.96</v>
      </c>
      <c r="J67" s="28">
        <v>380</v>
      </c>
      <c r="K67" s="28">
        <v>22</v>
      </c>
      <c r="L67" s="107">
        <v>0.95</v>
      </c>
      <c r="M67" s="36">
        <v>7.6679999999999993</v>
      </c>
      <c r="N67" s="117">
        <v>7.7299999999999995</v>
      </c>
      <c r="O67" s="37">
        <v>1077.4000000000001</v>
      </c>
      <c r="P67" s="118">
        <v>805.4</v>
      </c>
      <c r="Q67" s="16">
        <v>40.5</v>
      </c>
      <c r="R67" s="48">
        <v>7.2</v>
      </c>
      <c r="S67" s="107">
        <v>0.78</v>
      </c>
      <c r="T67" s="16">
        <v>5.2</v>
      </c>
      <c r="U67" s="16">
        <v>2.1</v>
      </c>
      <c r="V67" s="107">
        <v>0.55000000000000004</v>
      </c>
      <c r="W67" s="65">
        <f t="shared" si="27"/>
        <v>0.19130434782608696</v>
      </c>
      <c r="X67" s="66">
        <f t="shared" si="28"/>
        <v>2.0680000000000001</v>
      </c>
      <c r="Y67" s="67">
        <f t="shared" si="29"/>
        <v>0.22977777777777778</v>
      </c>
      <c r="Z67" s="68">
        <f t="shared" si="30"/>
        <v>3.1240000000000001</v>
      </c>
      <c r="AA67" s="67">
        <f t="shared" si="31"/>
        <v>0.13582608695652174</v>
      </c>
      <c r="AB67" s="151">
        <f t="shared" si="32"/>
        <v>41.653333333333336</v>
      </c>
    </row>
    <row r="68" spans="1:28" x14ac:dyDescent="0.2">
      <c r="A68" s="20" t="s">
        <v>35</v>
      </c>
      <c r="B68" s="46">
        <v>827</v>
      </c>
      <c r="C68" s="99">
        <v>27</v>
      </c>
      <c r="D68" s="3">
        <v>122</v>
      </c>
      <c r="E68" s="28">
        <v>8</v>
      </c>
      <c r="F68" s="107">
        <v>0.92</v>
      </c>
      <c r="G68" s="35">
        <v>168</v>
      </c>
      <c r="H68" s="28">
        <v>6</v>
      </c>
      <c r="I68" s="107">
        <v>0.96</v>
      </c>
      <c r="J68" s="28">
        <v>350</v>
      </c>
      <c r="K68" s="28">
        <v>23</v>
      </c>
      <c r="L68" s="107">
        <v>0.93</v>
      </c>
      <c r="M68" s="36">
        <v>7.5324999999999998</v>
      </c>
      <c r="N68" s="118">
        <v>7.6899999999999995</v>
      </c>
      <c r="O68" s="37">
        <v>909.25</v>
      </c>
      <c r="P68" s="118">
        <v>768.5</v>
      </c>
      <c r="Q68" s="16">
        <v>40.6</v>
      </c>
      <c r="R68" s="48">
        <v>10.3</v>
      </c>
      <c r="S68" s="107">
        <v>0.72</v>
      </c>
      <c r="T68" s="16">
        <v>4.9000000000000004</v>
      </c>
      <c r="U68" s="16">
        <v>2.96</v>
      </c>
      <c r="V68" s="107">
        <v>0.69</v>
      </c>
      <c r="W68" s="65">
        <f t="shared" si="27"/>
        <v>0.23478260869565218</v>
      </c>
      <c r="X68" s="66">
        <f t="shared" si="28"/>
        <v>3.294</v>
      </c>
      <c r="Y68" s="67">
        <f t="shared" si="29"/>
        <v>0.36599999999999999</v>
      </c>
      <c r="Z68" s="68">
        <f t="shared" si="30"/>
        <v>4.5359999999999996</v>
      </c>
      <c r="AA68" s="67">
        <f t="shared" si="31"/>
        <v>0.19721739130434782</v>
      </c>
      <c r="AB68" s="151">
        <f t="shared" si="32"/>
        <v>60.480000000000004</v>
      </c>
    </row>
    <row r="69" spans="1:28" x14ac:dyDescent="0.2">
      <c r="A69" s="20" t="s">
        <v>36</v>
      </c>
      <c r="B69" s="46">
        <v>715</v>
      </c>
      <c r="C69" s="99">
        <v>24</v>
      </c>
      <c r="D69" s="3">
        <v>111</v>
      </c>
      <c r="E69" s="28">
        <v>9</v>
      </c>
      <c r="F69" s="107">
        <v>0.92</v>
      </c>
      <c r="G69" s="35">
        <v>193</v>
      </c>
      <c r="H69" s="28">
        <v>6</v>
      </c>
      <c r="I69" s="107">
        <v>0.96</v>
      </c>
      <c r="J69" s="28">
        <v>530</v>
      </c>
      <c r="K69" s="28">
        <v>38</v>
      </c>
      <c r="L69" s="107">
        <v>0.92</v>
      </c>
      <c r="M69" s="36">
        <v>7.5550000000000006</v>
      </c>
      <c r="N69" s="118">
        <v>7.79</v>
      </c>
      <c r="O69" s="37">
        <v>1077</v>
      </c>
      <c r="P69" s="118">
        <v>958</v>
      </c>
      <c r="Q69" s="16">
        <v>45.2</v>
      </c>
      <c r="R69" s="48">
        <v>10.199999999999999</v>
      </c>
      <c r="S69" s="107">
        <v>0.77</v>
      </c>
      <c r="T69" s="16">
        <v>6.9</v>
      </c>
      <c r="U69" s="16">
        <v>2.4500000000000002</v>
      </c>
      <c r="V69" s="107">
        <v>0.56999999999999995</v>
      </c>
      <c r="W69" s="65">
        <f t="shared" si="27"/>
        <v>0.20869565217391303</v>
      </c>
      <c r="X69" s="66">
        <f t="shared" si="28"/>
        <v>2.6640000000000001</v>
      </c>
      <c r="Y69" s="67">
        <f t="shared" si="29"/>
        <v>0.29600000000000004</v>
      </c>
      <c r="Z69" s="68">
        <f t="shared" si="30"/>
        <v>4.6319999999999997</v>
      </c>
      <c r="AA69" s="67">
        <f t="shared" si="31"/>
        <v>0.20139130434782607</v>
      </c>
      <c r="AB69" s="151">
        <f t="shared" si="32"/>
        <v>61.760000000000005</v>
      </c>
    </row>
    <row r="70" spans="1:28" x14ac:dyDescent="0.2">
      <c r="A70" s="20" t="s">
        <v>37</v>
      </c>
      <c r="B70" s="46">
        <v>625</v>
      </c>
      <c r="C70" s="99">
        <v>20</v>
      </c>
      <c r="D70" s="3">
        <v>130</v>
      </c>
      <c r="E70" s="28">
        <v>6</v>
      </c>
      <c r="F70" s="107">
        <v>0.95</v>
      </c>
      <c r="G70" s="35">
        <v>204</v>
      </c>
      <c r="H70" s="28">
        <v>7</v>
      </c>
      <c r="I70" s="107">
        <v>0.96</v>
      </c>
      <c r="J70" s="28">
        <v>430</v>
      </c>
      <c r="K70" s="28">
        <v>24</v>
      </c>
      <c r="L70" s="107">
        <v>0.94</v>
      </c>
      <c r="M70" s="36">
        <v>7.5200000000000005</v>
      </c>
      <c r="N70" s="118">
        <v>7.6020000000000012</v>
      </c>
      <c r="O70" s="37">
        <v>1292.8</v>
      </c>
      <c r="P70" s="118">
        <v>854.4</v>
      </c>
      <c r="Q70" s="16">
        <v>48.2</v>
      </c>
      <c r="R70" s="48">
        <v>11.1</v>
      </c>
      <c r="S70" s="107">
        <v>0.76</v>
      </c>
      <c r="T70" s="16">
        <v>5.8</v>
      </c>
      <c r="U70" s="16">
        <v>3.59</v>
      </c>
      <c r="V70" s="107">
        <v>0.44</v>
      </c>
      <c r="W70" s="65">
        <f t="shared" si="27"/>
        <v>0.17391304347826086</v>
      </c>
      <c r="X70" s="66">
        <f t="shared" si="28"/>
        <v>2.6</v>
      </c>
      <c r="Y70" s="67">
        <f t="shared" si="29"/>
        <v>0.28888888888888892</v>
      </c>
      <c r="Z70" s="68">
        <f t="shared" si="30"/>
        <v>4.08</v>
      </c>
      <c r="AA70" s="67">
        <f t="shared" si="31"/>
        <v>0.1773913043478261</v>
      </c>
      <c r="AB70" s="151">
        <f t="shared" si="32"/>
        <v>54.4</v>
      </c>
    </row>
    <row r="71" spans="1:28" x14ac:dyDescent="0.2">
      <c r="A71" s="20" t="s">
        <v>38</v>
      </c>
      <c r="B71" s="46">
        <v>553</v>
      </c>
      <c r="C71" s="99">
        <v>18</v>
      </c>
      <c r="D71" s="3">
        <v>167</v>
      </c>
      <c r="E71" s="28">
        <v>7</v>
      </c>
      <c r="F71" s="107">
        <v>0.96</v>
      </c>
      <c r="G71" s="35">
        <v>235</v>
      </c>
      <c r="H71" s="28">
        <v>7</v>
      </c>
      <c r="I71" s="107">
        <v>0.97</v>
      </c>
      <c r="J71" s="28">
        <v>615</v>
      </c>
      <c r="K71" s="28">
        <v>26</v>
      </c>
      <c r="L71" s="107">
        <v>0.95</v>
      </c>
      <c r="M71" s="36">
        <v>7.7575000000000003</v>
      </c>
      <c r="N71" s="118">
        <v>7.56</v>
      </c>
      <c r="O71" s="37">
        <v>1311.5</v>
      </c>
      <c r="P71" s="118">
        <v>1103</v>
      </c>
      <c r="Q71" s="16">
        <v>51</v>
      </c>
      <c r="R71" s="48">
        <v>4.0999999999999996</v>
      </c>
      <c r="S71" s="107">
        <v>0.91</v>
      </c>
      <c r="T71" s="16">
        <v>7.5</v>
      </c>
      <c r="U71" s="16">
        <v>1.29</v>
      </c>
      <c r="V71" s="107">
        <v>0.81</v>
      </c>
      <c r="W71" s="65">
        <f t="shared" si="27"/>
        <v>0.15652173913043479</v>
      </c>
      <c r="X71" s="66">
        <f t="shared" si="28"/>
        <v>3.0059999999999998</v>
      </c>
      <c r="Y71" s="67">
        <f t="shared" si="29"/>
        <v>0.33399999999999996</v>
      </c>
      <c r="Z71" s="68">
        <f t="shared" si="30"/>
        <v>4.2300000000000004</v>
      </c>
      <c r="AA71" s="67">
        <f t="shared" si="31"/>
        <v>0.1839130434782609</v>
      </c>
      <c r="AB71" s="151">
        <f t="shared" si="32"/>
        <v>56.4</v>
      </c>
    </row>
    <row r="72" spans="1:28" ht="13.5" thickBot="1" x14ac:dyDescent="0.25">
      <c r="A72" s="20" t="s">
        <v>39</v>
      </c>
      <c r="B72" s="46">
        <v>563</v>
      </c>
      <c r="C72" s="100">
        <v>18</v>
      </c>
      <c r="D72" s="3">
        <v>136.19999999999999</v>
      </c>
      <c r="E72" s="28">
        <v>5.7</v>
      </c>
      <c r="F72" s="107">
        <v>0.95779999999999998</v>
      </c>
      <c r="G72" s="38">
        <v>242.5</v>
      </c>
      <c r="H72" s="29">
        <v>5</v>
      </c>
      <c r="I72" s="107">
        <v>0.97929999999999995</v>
      </c>
      <c r="J72" s="29">
        <v>516</v>
      </c>
      <c r="K72" s="29">
        <v>25.47</v>
      </c>
      <c r="L72" s="107">
        <v>0.95</v>
      </c>
      <c r="M72" s="39">
        <v>7.8</v>
      </c>
      <c r="N72" s="119">
        <v>7.77</v>
      </c>
      <c r="O72" s="94">
        <v>1133</v>
      </c>
      <c r="P72" s="118">
        <v>806.5</v>
      </c>
      <c r="Q72" s="16">
        <v>49.72</v>
      </c>
      <c r="R72" s="48">
        <v>11.244999999999999</v>
      </c>
      <c r="S72" s="107">
        <v>0.77380000000000004</v>
      </c>
      <c r="T72" s="16">
        <v>7.52</v>
      </c>
      <c r="U72" s="16">
        <v>0.86</v>
      </c>
      <c r="V72" s="107">
        <v>0.88</v>
      </c>
      <c r="W72" s="65">
        <f t="shared" si="27"/>
        <v>0.15652173913043479</v>
      </c>
      <c r="X72" s="66">
        <f t="shared" si="28"/>
        <v>2.4516</v>
      </c>
      <c r="Y72" s="67">
        <f t="shared" si="29"/>
        <v>0.27239999999999998</v>
      </c>
      <c r="Z72" s="68">
        <f t="shared" si="30"/>
        <v>4.3650000000000002</v>
      </c>
      <c r="AA72" s="67">
        <f t="shared" si="31"/>
        <v>0.18978260869565219</v>
      </c>
      <c r="AB72" s="151">
        <f t="shared" si="32"/>
        <v>58.2</v>
      </c>
    </row>
    <row r="73" spans="1:28" ht="13.5" thickTop="1" x14ac:dyDescent="0.2">
      <c r="A73" s="90" t="s">
        <v>56</v>
      </c>
      <c r="B73" s="21">
        <f>SUM(B61:B72)</f>
        <v>8405</v>
      </c>
      <c r="C73" s="101"/>
      <c r="D73" s="95"/>
      <c r="E73" s="30"/>
      <c r="F73" s="108"/>
      <c r="G73" s="95"/>
      <c r="H73" s="30"/>
      <c r="I73" s="108"/>
      <c r="J73" s="30"/>
      <c r="K73" s="30"/>
      <c r="L73" s="108"/>
      <c r="M73" s="23"/>
      <c r="N73" s="101"/>
      <c r="O73" s="110"/>
      <c r="P73" s="121"/>
      <c r="Q73" s="113"/>
      <c r="R73" s="40"/>
      <c r="S73" s="108"/>
      <c r="T73" s="40"/>
      <c r="U73" s="40"/>
      <c r="V73" s="108"/>
      <c r="W73" s="138"/>
      <c r="X73" s="139"/>
      <c r="Y73" s="140"/>
      <c r="Z73" s="141"/>
      <c r="AA73" s="142"/>
      <c r="AB73" s="167"/>
    </row>
    <row r="74" spans="1:28" ht="13.5" thickBot="1" x14ac:dyDescent="0.25">
      <c r="A74" s="91" t="s">
        <v>57</v>
      </c>
      <c r="B74" s="41">
        <f t="shared" ref="B74:V74" si="33">AVERAGE(B61:B72)</f>
        <v>700.41666666666663</v>
      </c>
      <c r="C74" s="102">
        <f t="shared" si="33"/>
        <v>23</v>
      </c>
      <c r="D74" s="96">
        <f t="shared" si="33"/>
        <v>144.26666666666668</v>
      </c>
      <c r="E74" s="80">
        <f t="shared" si="33"/>
        <v>6.3083333333333336</v>
      </c>
      <c r="F74" s="109">
        <f>AVERAGE(F61:F72)</f>
        <v>0.94648333333333323</v>
      </c>
      <c r="G74" s="96">
        <f>AVERAGE(G61:G72)</f>
        <v>211.375</v>
      </c>
      <c r="H74" s="80">
        <f>AVERAGE(H61:H72)</f>
        <v>5.75</v>
      </c>
      <c r="I74" s="109">
        <f>AVERAGE(I61:I72)</f>
        <v>0.96910833333333335</v>
      </c>
      <c r="J74" s="80">
        <f t="shared" si="33"/>
        <v>475.41666666666669</v>
      </c>
      <c r="K74" s="80">
        <f t="shared" si="33"/>
        <v>23.455833333333334</v>
      </c>
      <c r="L74" s="109">
        <f>AVERAGE(L61:L72)</f>
        <v>0.94416666666666649</v>
      </c>
      <c r="M74" s="81">
        <f t="shared" si="33"/>
        <v>7.6997916666666661</v>
      </c>
      <c r="N74" s="120">
        <f t="shared" si="33"/>
        <v>7.71225</v>
      </c>
      <c r="O74" s="111">
        <f t="shared" si="33"/>
        <v>1103.425</v>
      </c>
      <c r="P74" s="122">
        <f t="shared" si="33"/>
        <v>843.74166666666667</v>
      </c>
      <c r="Q74" s="114">
        <f t="shared" si="33"/>
        <v>45.243333333333332</v>
      </c>
      <c r="R74" s="81">
        <f t="shared" si="33"/>
        <v>7.8512500000000003</v>
      </c>
      <c r="S74" s="109">
        <f t="shared" si="33"/>
        <v>0.80281666666666662</v>
      </c>
      <c r="T74" s="81">
        <f t="shared" si="33"/>
        <v>6.2595833333333326</v>
      </c>
      <c r="U74" s="81">
        <f t="shared" si="33"/>
        <v>2.0571666666666664</v>
      </c>
      <c r="V74" s="109">
        <f t="shared" si="33"/>
        <v>0.64416666666666667</v>
      </c>
      <c r="W74" s="133">
        <f>C74/$C$2</f>
        <v>0.2</v>
      </c>
      <c r="X74" s="134">
        <f>(C74*D74)/1000</f>
        <v>3.3181333333333338</v>
      </c>
      <c r="Y74" s="135">
        <f>(X74)/$E$3</f>
        <v>0.36868148148148155</v>
      </c>
      <c r="Z74" s="136">
        <f>(C74*G74)/1000</f>
        <v>4.8616250000000001</v>
      </c>
      <c r="AA74" s="137">
        <f>(Z74)/$G$3</f>
        <v>0.21137500000000001</v>
      </c>
      <c r="AB74" s="171">
        <f>AVERAGE(AB61:AB72)</f>
        <v>63.214444444444446</v>
      </c>
    </row>
    <row r="75" spans="1:28" ht="13.5" thickTop="1" x14ac:dyDescent="0.2"/>
    <row r="76" spans="1:28" ht="13.5" thickBot="1" x14ac:dyDescent="0.25"/>
    <row r="77" spans="1:28" ht="13.5" thickTop="1" x14ac:dyDescent="0.2">
      <c r="A77" s="86" t="s">
        <v>4</v>
      </c>
      <c r="B77" s="11" t="s">
        <v>5</v>
      </c>
      <c r="C77" s="97" t="s">
        <v>5</v>
      </c>
      <c r="D77" s="103" t="s">
        <v>6</v>
      </c>
      <c r="E77" s="11" t="s">
        <v>7</v>
      </c>
      <c r="F77" s="104" t="s">
        <v>1</v>
      </c>
      <c r="G77" s="103" t="s">
        <v>8</v>
      </c>
      <c r="H77" s="11" t="s">
        <v>9</v>
      </c>
      <c r="I77" s="104" t="s">
        <v>2</v>
      </c>
      <c r="J77" s="11" t="s">
        <v>10</v>
      </c>
      <c r="K77" s="11" t="s">
        <v>11</v>
      </c>
      <c r="L77" s="104" t="s">
        <v>12</v>
      </c>
      <c r="M77" s="11" t="s">
        <v>13</v>
      </c>
      <c r="N77" s="97" t="s">
        <v>14</v>
      </c>
      <c r="O77" s="103" t="s">
        <v>15</v>
      </c>
      <c r="P77" s="97" t="s">
        <v>16</v>
      </c>
      <c r="Q77" s="103" t="s">
        <v>17</v>
      </c>
      <c r="R77" s="11" t="s">
        <v>18</v>
      </c>
      <c r="S77" s="104" t="s">
        <v>19</v>
      </c>
      <c r="T77" s="11" t="s">
        <v>20</v>
      </c>
      <c r="U77" s="11" t="s">
        <v>21</v>
      </c>
      <c r="V77" s="104" t="s">
        <v>22</v>
      </c>
      <c r="W77" s="57" t="s">
        <v>45</v>
      </c>
      <c r="X77" s="58" t="s">
        <v>46</v>
      </c>
      <c r="Y77" s="59" t="s">
        <v>47</v>
      </c>
      <c r="Z77" s="60" t="s">
        <v>45</v>
      </c>
      <c r="AA77" s="59" t="s">
        <v>45</v>
      </c>
      <c r="AB77" s="57" t="s">
        <v>74</v>
      </c>
    </row>
    <row r="78" spans="1:28" ht="13.5" thickBot="1" x14ac:dyDescent="0.25">
      <c r="A78" s="87" t="s">
        <v>58</v>
      </c>
      <c r="B78" s="8" t="s">
        <v>24</v>
      </c>
      <c r="C78" s="98" t="s">
        <v>25</v>
      </c>
      <c r="D78" s="92" t="s">
        <v>26</v>
      </c>
      <c r="E78" s="8" t="s">
        <v>26</v>
      </c>
      <c r="F78" s="105" t="s">
        <v>27</v>
      </c>
      <c r="G78" s="92" t="s">
        <v>26</v>
      </c>
      <c r="H78" s="8" t="s">
        <v>26</v>
      </c>
      <c r="I78" s="105" t="s">
        <v>27</v>
      </c>
      <c r="J78" s="8" t="s">
        <v>26</v>
      </c>
      <c r="K78" s="8" t="s">
        <v>26</v>
      </c>
      <c r="L78" s="105" t="s">
        <v>27</v>
      </c>
      <c r="M78" s="8"/>
      <c r="N78" s="115"/>
      <c r="O78" s="92"/>
      <c r="P78" s="115"/>
      <c r="Q78" s="112"/>
      <c r="R78" s="7"/>
      <c r="S78" s="105" t="s">
        <v>27</v>
      </c>
      <c r="T78" s="7"/>
      <c r="U78" s="7"/>
      <c r="V78" s="105" t="s">
        <v>27</v>
      </c>
      <c r="W78" s="61" t="s">
        <v>5</v>
      </c>
      <c r="X78" s="62" t="s">
        <v>49</v>
      </c>
      <c r="Y78" s="63" t="s">
        <v>50</v>
      </c>
      <c r="Z78" s="64" t="s">
        <v>51</v>
      </c>
      <c r="AA78" s="63" t="s">
        <v>52</v>
      </c>
      <c r="AB78" s="61" t="s">
        <v>79</v>
      </c>
    </row>
    <row r="79" spans="1:28" ht="13.5" thickTop="1" x14ac:dyDescent="0.2">
      <c r="A79" s="20" t="s">
        <v>28</v>
      </c>
      <c r="B79" s="47">
        <v>932</v>
      </c>
      <c r="C79" s="99">
        <v>30</v>
      </c>
      <c r="D79" s="19">
        <v>191</v>
      </c>
      <c r="E79" s="43">
        <v>12</v>
      </c>
      <c r="F79" s="106">
        <v>0.91</v>
      </c>
      <c r="G79" s="33">
        <v>283</v>
      </c>
      <c r="H79" s="32">
        <v>10</v>
      </c>
      <c r="I79" s="106">
        <v>0.95</v>
      </c>
      <c r="J79" s="32">
        <v>601</v>
      </c>
      <c r="K79" s="32">
        <v>43</v>
      </c>
      <c r="L79" s="106">
        <v>0.91</v>
      </c>
      <c r="M79" s="34">
        <v>7.88</v>
      </c>
      <c r="N79" s="116">
        <v>7.89</v>
      </c>
      <c r="O79" s="93">
        <v>1187</v>
      </c>
      <c r="P79" s="99">
        <v>1101</v>
      </c>
      <c r="Q79" s="16">
        <v>62.4</v>
      </c>
      <c r="R79" s="48">
        <v>9</v>
      </c>
      <c r="S79" s="106">
        <v>0.81</v>
      </c>
      <c r="T79" s="16">
        <v>8</v>
      </c>
      <c r="U79" s="16">
        <v>1.24</v>
      </c>
      <c r="V79" s="106">
        <v>0.83</v>
      </c>
      <c r="W79" s="65">
        <f t="shared" ref="W79:W90" si="34">C79/$C$2</f>
        <v>0.2608695652173913</v>
      </c>
      <c r="X79" s="66">
        <f t="shared" ref="X79:X90" si="35">(C79*D79)/1000</f>
        <v>5.73</v>
      </c>
      <c r="Y79" s="67">
        <f t="shared" ref="Y79:Y90" si="36">(X79)/$E$3</f>
        <v>0.63666666666666671</v>
      </c>
      <c r="Z79" s="68">
        <f t="shared" ref="Z79:Z90" si="37">(C79*G79)/1000</f>
        <v>8.49</v>
      </c>
      <c r="AA79" s="67">
        <f t="shared" ref="AA79:AA90" si="38">(Z79)/$G$3</f>
        <v>0.36913043478260871</v>
      </c>
      <c r="AB79" s="151">
        <f>(0.8*C79*G79)/60</f>
        <v>113.2</v>
      </c>
    </row>
    <row r="80" spans="1:28" x14ac:dyDescent="0.2">
      <c r="A80" s="20" t="s">
        <v>29</v>
      </c>
      <c r="B80" s="47">
        <v>430</v>
      </c>
      <c r="C80" s="99">
        <v>15</v>
      </c>
      <c r="D80" s="3">
        <v>103</v>
      </c>
      <c r="E80" s="28">
        <v>8</v>
      </c>
      <c r="F80" s="107">
        <v>0.91</v>
      </c>
      <c r="G80" s="35">
        <v>213</v>
      </c>
      <c r="H80" s="28">
        <v>5</v>
      </c>
      <c r="I80" s="107">
        <v>0.98</v>
      </c>
      <c r="J80" s="28">
        <v>422</v>
      </c>
      <c r="K80" s="28">
        <v>26</v>
      </c>
      <c r="L80" s="107">
        <v>0.94</v>
      </c>
      <c r="M80" s="36">
        <v>7.9924999999999997</v>
      </c>
      <c r="N80" s="117">
        <v>8.0325000000000006</v>
      </c>
      <c r="O80" s="37">
        <v>1234</v>
      </c>
      <c r="P80" s="118">
        <v>813</v>
      </c>
      <c r="Q80" s="16">
        <v>57.3</v>
      </c>
      <c r="R80" s="48">
        <v>7</v>
      </c>
      <c r="S80" s="107">
        <v>0.89</v>
      </c>
      <c r="T80" s="16">
        <v>6.5</v>
      </c>
      <c r="U80" s="16">
        <v>2.42</v>
      </c>
      <c r="V80" s="107">
        <v>0.6</v>
      </c>
      <c r="W80" s="65">
        <f t="shared" si="34"/>
        <v>0.13043478260869565</v>
      </c>
      <c r="X80" s="66">
        <f t="shared" si="35"/>
        <v>1.5449999999999999</v>
      </c>
      <c r="Y80" s="67">
        <f t="shared" si="36"/>
        <v>0.17166666666666666</v>
      </c>
      <c r="Z80" s="68">
        <f t="shared" si="37"/>
        <v>3.1949999999999998</v>
      </c>
      <c r="AA80" s="67">
        <f t="shared" si="38"/>
        <v>0.13891304347826086</v>
      </c>
      <c r="AB80" s="151">
        <f t="shared" ref="AB80:AB90" si="39">(0.8*C80*G80)/60</f>
        <v>42.6</v>
      </c>
    </row>
    <row r="81" spans="1:28" x14ac:dyDescent="0.2">
      <c r="A81" s="20" t="s">
        <v>30</v>
      </c>
      <c r="B81" s="47">
        <v>943</v>
      </c>
      <c r="C81" s="99">
        <v>30</v>
      </c>
      <c r="D81" s="3">
        <v>126</v>
      </c>
      <c r="E81" s="28">
        <v>8</v>
      </c>
      <c r="F81" s="107">
        <v>0.9</v>
      </c>
      <c r="G81" s="35">
        <v>158</v>
      </c>
      <c r="H81" s="28">
        <v>9</v>
      </c>
      <c r="I81" s="107">
        <v>0.9</v>
      </c>
      <c r="J81" s="28">
        <v>316</v>
      </c>
      <c r="K81" s="28">
        <v>35</v>
      </c>
      <c r="L81" s="107">
        <v>0.86</v>
      </c>
      <c r="M81" s="36">
        <v>7.8725000000000005</v>
      </c>
      <c r="N81" s="117">
        <v>8.2100000000000009</v>
      </c>
      <c r="O81" s="37">
        <v>813</v>
      </c>
      <c r="P81" s="118">
        <v>590.5</v>
      </c>
      <c r="Q81" s="16">
        <v>34.4</v>
      </c>
      <c r="R81" s="48">
        <v>8</v>
      </c>
      <c r="S81" s="107">
        <v>0.7</v>
      </c>
      <c r="T81" s="16">
        <v>4.0999999999999996</v>
      </c>
      <c r="U81" s="16">
        <v>2.15</v>
      </c>
      <c r="V81" s="107">
        <v>0.34</v>
      </c>
      <c r="W81" s="65">
        <f t="shared" si="34"/>
        <v>0.2608695652173913</v>
      </c>
      <c r="X81" s="66">
        <f t="shared" si="35"/>
        <v>3.78</v>
      </c>
      <c r="Y81" s="67">
        <f t="shared" si="36"/>
        <v>0.42</v>
      </c>
      <c r="Z81" s="68">
        <f t="shared" si="37"/>
        <v>4.74</v>
      </c>
      <c r="AA81" s="67">
        <f t="shared" si="38"/>
        <v>0.20608695652173914</v>
      </c>
      <c r="AB81" s="151">
        <f t="shared" si="39"/>
        <v>63.2</v>
      </c>
    </row>
    <row r="82" spans="1:28" x14ac:dyDescent="0.2">
      <c r="A82" s="20" t="s">
        <v>31</v>
      </c>
      <c r="B82" s="47">
        <v>905</v>
      </c>
      <c r="C82" s="99">
        <v>30</v>
      </c>
      <c r="D82" s="3">
        <v>80</v>
      </c>
      <c r="E82" s="28">
        <v>9</v>
      </c>
      <c r="F82" s="107">
        <v>0.81</v>
      </c>
      <c r="G82" s="35">
        <v>102</v>
      </c>
      <c r="H82" s="28">
        <v>6</v>
      </c>
      <c r="I82" s="107">
        <v>0.94</v>
      </c>
      <c r="J82" s="28">
        <v>237</v>
      </c>
      <c r="K82" s="28">
        <v>18</v>
      </c>
      <c r="L82" s="107">
        <v>0.9</v>
      </c>
      <c r="M82" s="36">
        <v>7.6739999999999995</v>
      </c>
      <c r="N82" s="117">
        <v>7.7179999999999991</v>
      </c>
      <c r="O82" s="37">
        <v>921.2</v>
      </c>
      <c r="P82" s="118">
        <v>1978.8</v>
      </c>
      <c r="Q82" s="16">
        <v>28</v>
      </c>
      <c r="R82" s="48">
        <v>5.3</v>
      </c>
      <c r="S82" s="107">
        <v>0.74</v>
      </c>
      <c r="T82" s="16">
        <v>3.6</v>
      </c>
      <c r="U82" s="16">
        <v>1.55</v>
      </c>
      <c r="V82" s="107">
        <v>0.71</v>
      </c>
      <c r="W82" s="65">
        <f t="shared" si="34"/>
        <v>0.2608695652173913</v>
      </c>
      <c r="X82" s="66">
        <f t="shared" si="35"/>
        <v>2.4</v>
      </c>
      <c r="Y82" s="67">
        <f t="shared" si="36"/>
        <v>0.26666666666666666</v>
      </c>
      <c r="Z82" s="68">
        <f t="shared" si="37"/>
        <v>3.06</v>
      </c>
      <c r="AA82" s="67">
        <f t="shared" si="38"/>
        <v>0.13304347826086957</v>
      </c>
      <c r="AB82" s="151">
        <f t="shared" si="39"/>
        <v>40.799999999999997</v>
      </c>
    </row>
    <row r="83" spans="1:28" x14ac:dyDescent="0.2">
      <c r="A83" s="20" t="s">
        <v>32</v>
      </c>
      <c r="B83" s="47">
        <v>927</v>
      </c>
      <c r="C83" s="99">
        <v>30</v>
      </c>
      <c r="D83" s="3">
        <v>99</v>
      </c>
      <c r="E83" s="28">
        <v>7</v>
      </c>
      <c r="F83" s="107">
        <v>0.88</v>
      </c>
      <c r="G83" s="35">
        <v>188</v>
      </c>
      <c r="H83" s="28">
        <v>9</v>
      </c>
      <c r="I83" s="107">
        <v>0.94</v>
      </c>
      <c r="J83" s="28">
        <v>343</v>
      </c>
      <c r="K83" s="28">
        <v>29</v>
      </c>
      <c r="L83" s="107">
        <v>0.9</v>
      </c>
      <c r="M83" s="36">
        <v>7.4799999999999995</v>
      </c>
      <c r="N83" s="117">
        <v>7.8624999999999998</v>
      </c>
      <c r="O83" s="37">
        <v>985.25</v>
      </c>
      <c r="P83" s="118">
        <v>827.5</v>
      </c>
      <c r="Q83" s="16">
        <v>37</v>
      </c>
      <c r="R83" s="48">
        <v>10.199999999999999</v>
      </c>
      <c r="S83" s="107">
        <v>0.7</v>
      </c>
      <c r="T83" s="16">
        <v>6</v>
      </c>
      <c r="U83" s="16">
        <v>1.27</v>
      </c>
      <c r="V83" s="107">
        <v>0.73</v>
      </c>
      <c r="W83" s="65">
        <f t="shared" si="34"/>
        <v>0.2608695652173913</v>
      </c>
      <c r="X83" s="66">
        <f t="shared" si="35"/>
        <v>2.97</v>
      </c>
      <c r="Y83" s="67">
        <f t="shared" si="36"/>
        <v>0.33</v>
      </c>
      <c r="Z83" s="68">
        <f t="shared" si="37"/>
        <v>5.64</v>
      </c>
      <c r="AA83" s="67">
        <f t="shared" si="38"/>
        <v>0.2452173913043478</v>
      </c>
      <c r="AB83" s="151">
        <f t="shared" si="39"/>
        <v>75.2</v>
      </c>
    </row>
    <row r="84" spans="1:28" x14ac:dyDescent="0.2">
      <c r="A84" s="20" t="s">
        <v>33</v>
      </c>
      <c r="B84" s="47">
        <v>808</v>
      </c>
      <c r="C84" s="99">
        <v>27</v>
      </c>
      <c r="D84" s="3">
        <v>112</v>
      </c>
      <c r="E84" s="28">
        <v>9</v>
      </c>
      <c r="F84" s="107">
        <v>0.86</v>
      </c>
      <c r="G84" s="35">
        <v>213</v>
      </c>
      <c r="H84" s="28">
        <v>10</v>
      </c>
      <c r="I84" s="107">
        <v>0.95</v>
      </c>
      <c r="J84" s="28">
        <v>406</v>
      </c>
      <c r="K84" s="28">
        <v>36</v>
      </c>
      <c r="L84" s="107">
        <v>0.9</v>
      </c>
      <c r="M84" s="36">
        <v>7.6475</v>
      </c>
      <c r="N84" s="117">
        <v>7.9799999999999995</v>
      </c>
      <c r="O84" s="37">
        <v>1006</v>
      </c>
      <c r="P84" s="118">
        <v>893.25</v>
      </c>
      <c r="Q84" s="16">
        <v>38.9</v>
      </c>
      <c r="R84" s="48">
        <v>14.3</v>
      </c>
      <c r="S84" s="107">
        <v>0.66</v>
      </c>
      <c r="T84" s="16">
        <v>6.6</v>
      </c>
      <c r="U84" s="16">
        <v>1.48</v>
      </c>
      <c r="V84" s="107">
        <v>0.7</v>
      </c>
      <c r="W84" s="65">
        <f t="shared" si="34"/>
        <v>0.23478260869565218</v>
      </c>
      <c r="X84" s="66">
        <f t="shared" si="35"/>
        <v>3.024</v>
      </c>
      <c r="Y84" s="67">
        <f t="shared" si="36"/>
        <v>0.33600000000000002</v>
      </c>
      <c r="Z84" s="68">
        <f t="shared" si="37"/>
        <v>5.7510000000000003</v>
      </c>
      <c r="AA84" s="67">
        <f t="shared" si="38"/>
        <v>0.25004347826086959</v>
      </c>
      <c r="AB84" s="151">
        <f t="shared" si="39"/>
        <v>76.680000000000007</v>
      </c>
    </row>
    <row r="85" spans="1:28" x14ac:dyDescent="0.2">
      <c r="A85" s="20" t="s">
        <v>34</v>
      </c>
      <c r="B85" s="49">
        <v>655</v>
      </c>
      <c r="C85" s="99">
        <v>22</v>
      </c>
      <c r="D85" s="3">
        <v>70</v>
      </c>
      <c r="E85" s="28">
        <v>10</v>
      </c>
      <c r="F85" s="107">
        <v>0.83</v>
      </c>
      <c r="G85" s="35">
        <v>210</v>
      </c>
      <c r="H85" s="28">
        <v>10</v>
      </c>
      <c r="I85" s="107">
        <v>0.95</v>
      </c>
      <c r="J85" s="28">
        <v>365</v>
      </c>
      <c r="K85" s="28">
        <v>33</v>
      </c>
      <c r="L85" s="107">
        <v>0.89</v>
      </c>
      <c r="M85" s="36">
        <v>7.5374999999999996</v>
      </c>
      <c r="N85" s="117">
        <v>8.11</v>
      </c>
      <c r="O85" s="37">
        <v>1036</v>
      </c>
      <c r="P85" s="118">
        <v>948.75</v>
      </c>
      <c r="Q85" s="16">
        <v>42.9</v>
      </c>
      <c r="R85" s="48">
        <v>11.8</v>
      </c>
      <c r="S85" s="107">
        <v>0.7</v>
      </c>
      <c r="T85" s="16">
        <v>5.2</v>
      </c>
      <c r="U85" s="16">
        <v>1.27</v>
      </c>
      <c r="V85" s="107">
        <v>0.71</v>
      </c>
      <c r="W85" s="65">
        <f t="shared" si="34"/>
        <v>0.19130434782608696</v>
      </c>
      <c r="X85" s="66">
        <f t="shared" si="35"/>
        <v>1.54</v>
      </c>
      <c r="Y85" s="67">
        <f t="shared" si="36"/>
        <v>0.1711111111111111</v>
      </c>
      <c r="Z85" s="68">
        <f t="shared" si="37"/>
        <v>4.62</v>
      </c>
      <c r="AA85" s="67">
        <f t="shared" si="38"/>
        <v>0.2008695652173913</v>
      </c>
      <c r="AB85" s="151">
        <f t="shared" si="39"/>
        <v>61.600000000000009</v>
      </c>
    </row>
    <row r="86" spans="1:28" x14ac:dyDescent="0.2">
      <c r="A86" s="20" t="s">
        <v>35</v>
      </c>
      <c r="B86" s="46">
        <v>941</v>
      </c>
      <c r="C86" s="99">
        <v>30</v>
      </c>
      <c r="D86" s="3">
        <v>97</v>
      </c>
      <c r="E86" s="28">
        <v>5</v>
      </c>
      <c r="F86" s="107">
        <v>0.95</v>
      </c>
      <c r="G86" s="35">
        <v>165</v>
      </c>
      <c r="H86" s="28">
        <v>8</v>
      </c>
      <c r="I86" s="107">
        <v>0.95</v>
      </c>
      <c r="J86" s="28">
        <v>337</v>
      </c>
      <c r="K86" s="28">
        <v>29</v>
      </c>
      <c r="L86" s="107">
        <v>0.91</v>
      </c>
      <c r="M86" s="36">
        <v>7.3449999999999998</v>
      </c>
      <c r="N86" s="118">
        <v>7.7075000000000005</v>
      </c>
      <c r="O86" s="37">
        <v>1000.25</v>
      </c>
      <c r="P86" s="118">
        <v>832.75</v>
      </c>
      <c r="Q86" s="16">
        <v>41</v>
      </c>
      <c r="R86" s="48">
        <v>14.3</v>
      </c>
      <c r="S86" s="107">
        <v>0.65</v>
      </c>
      <c r="T86" s="16">
        <v>5.4</v>
      </c>
      <c r="U86" s="16">
        <v>3.75</v>
      </c>
      <c r="V86" s="107">
        <v>0.28999999999999998</v>
      </c>
      <c r="W86" s="65">
        <f t="shared" si="34"/>
        <v>0.2608695652173913</v>
      </c>
      <c r="X86" s="66">
        <f t="shared" si="35"/>
        <v>2.91</v>
      </c>
      <c r="Y86" s="67">
        <f t="shared" si="36"/>
        <v>0.32333333333333336</v>
      </c>
      <c r="Z86" s="68">
        <f t="shared" si="37"/>
        <v>4.95</v>
      </c>
      <c r="AA86" s="67">
        <f t="shared" si="38"/>
        <v>0.21521739130434783</v>
      </c>
      <c r="AB86" s="151">
        <f t="shared" si="39"/>
        <v>66</v>
      </c>
    </row>
    <row r="87" spans="1:28" x14ac:dyDescent="0.2">
      <c r="A87" s="20" t="s">
        <v>36</v>
      </c>
      <c r="B87" s="46">
        <v>603</v>
      </c>
      <c r="C87" s="99">
        <v>20</v>
      </c>
      <c r="D87" s="3">
        <v>105</v>
      </c>
      <c r="E87" s="28">
        <v>7</v>
      </c>
      <c r="F87" s="107">
        <v>0.91</v>
      </c>
      <c r="G87" s="35">
        <v>150</v>
      </c>
      <c r="H87" s="28">
        <v>8</v>
      </c>
      <c r="I87" s="107">
        <v>0.95</v>
      </c>
      <c r="J87" s="28">
        <v>293</v>
      </c>
      <c r="K87" s="28">
        <v>25</v>
      </c>
      <c r="L87" s="107">
        <v>0.92</v>
      </c>
      <c r="M87" s="36">
        <v>7.42</v>
      </c>
      <c r="N87" s="118">
        <v>7.74</v>
      </c>
      <c r="O87" s="37">
        <v>1106</v>
      </c>
      <c r="P87" s="118">
        <v>804</v>
      </c>
      <c r="Q87" s="16">
        <v>40.700000000000003</v>
      </c>
      <c r="R87" s="48">
        <v>4.5999999999999996</v>
      </c>
      <c r="S87" s="107">
        <v>0.87</v>
      </c>
      <c r="T87" s="16">
        <v>5.4</v>
      </c>
      <c r="U87" s="16">
        <v>5.4</v>
      </c>
      <c r="V87" s="107">
        <v>0.36</v>
      </c>
      <c r="W87" s="65">
        <f t="shared" si="34"/>
        <v>0.17391304347826086</v>
      </c>
      <c r="X87" s="66">
        <f t="shared" si="35"/>
        <v>2.1</v>
      </c>
      <c r="Y87" s="67">
        <f t="shared" si="36"/>
        <v>0.23333333333333334</v>
      </c>
      <c r="Z87" s="68">
        <f t="shared" si="37"/>
        <v>3</v>
      </c>
      <c r="AA87" s="67">
        <f t="shared" si="38"/>
        <v>0.13043478260869565</v>
      </c>
      <c r="AB87" s="151">
        <f t="shared" si="39"/>
        <v>40</v>
      </c>
    </row>
    <row r="88" spans="1:28" x14ac:dyDescent="0.2">
      <c r="A88" s="20" t="s">
        <v>37</v>
      </c>
      <c r="B88" s="46">
        <v>510</v>
      </c>
      <c r="C88" s="99">
        <v>16</v>
      </c>
      <c r="D88" s="3">
        <v>69</v>
      </c>
      <c r="E88" s="28">
        <v>6</v>
      </c>
      <c r="F88" s="107">
        <v>0.7</v>
      </c>
      <c r="G88" s="35">
        <v>307</v>
      </c>
      <c r="H88" s="28">
        <v>22</v>
      </c>
      <c r="I88" s="107">
        <v>0.97</v>
      </c>
      <c r="J88" s="28">
        <v>306.8</v>
      </c>
      <c r="K88" s="28">
        <v>22</v>
      </c>
      <c r="L88" s="107">
        <v>0.94</v>
      </c>
      <c r="M88" s="36">
        <v>7.57</v>
      </c>
      <c r="N88" s="118">
        <v>7.66</v>
      </c>
      <c r="O88" s="37">
        <v>1098</v>
      </c>
      <c r="P88" s="118">
        <v>815</v>
      </c>
      <c r="Q88" s="16">
        <v>47.5</v>
      </c>
      <c r="R88" s="48">
        <v>5.8</v>
      </c>
      <c r="S88" s="107">
        <v>0.86</v>
      </c>
      <c r="T88" s="16">
        <v>5.5</v>
      </c>
      <c r="U88" s="16">
        <v>5.75</v>
      </c>
      <c r="V88" s="107">
        <v>0.12</v>
      </c>
      <c r="W88" s="65">
        <f t="shared" si="34"/>
        <v>0.1391304347826087</v>
      </c>
      <c r="X88" s="66">
        <f t="shared" si="35"/>
        <v>1.1040000000000001</v>
      </c>
      <c r="Y88" s="67">
        <f t="shared" si="36"/>
        <v>0.12266666666666667</v>
      </c>
      <c r="Z88" s="68">
        <f t="shared" si="37"/>
        <v>4.9119999999999999</v>
      </c>
      <c r="AA88" s="67">
        <f t="shared" si="38"/>
        <v>0.21356521739130435</v>
      </c>
      <c r="AB88" s="151">
        <f t="shared" si="39"/>
        <v>65.493333333333339</v>
      </c>
    </row>
    <row r="89" spans="1:28" x14ac:dyDescent="0.2">
      <c r="A89" s="20" t="s">
        <v>38</v>
      </c>
      <c r="B89" s="46">
        <v>908</v>
      </c>
      <c r="C89" s="99">
        <v>30.266666666666666</v>
      </c>
      <c r="D89" s="3">
        <v>115</v>
      </c>
      <c r="E89" s="28">
        <v>5.6</v>
      </c>
      <c r="F89" s="107">
        <v>0.95</v>
      </c>
      <c r="G89" s="35">
        <v>360</v>
      </c>
      <c r="H89" s="28">
        <v>20.02</v>
      </c>
      <c r="I89" s="107">
        <v>0.97</v>
      </c>
      <c r="J89" s="28">
        <v>360</v>
      </c>
      <c r="K89" s="28">
        <v>20.02</v>
      </c>
      <c r="L89" s="107">
        <v>0.94</v>
      </c>
      <c r="M89" s="36">
        <v>7.7225000000000001</v>
      </c>
      <c r="N89" s="118">
        <v>7.5319999999999991</v>
      </c>
      <c r="O89" s="37">
        <v>1237.25</v>
      </c>
      <c r="P89" s="118">
        <v>811.6</v>
      </c>
      <c r="Q89" s="16">
        <v>53.075000000000003</v>
      </c>
      <c r="R89" s="48">
        <v>5.8900000000000006</v>
      </c>
      <c r="S89" s="107">
        <v>91.679186915887868</v>
      </c>
      <c r="T89" s="16">
        <v>7.2625000000000002</v>
      </c>
      <c r="U89" s="16">
        <v>4.3820000000000006</v>
      </c>
      <c r="V89" s="107">
        <v>42.64665811965812</v>
      </c>
      <c r="W89" s="65">
        <f t="shared" si="34"/>
        <v>0.26318840579710145</v>
      </c>
      <c r="X89" s="66">
        <f t="shared" si="35"/>
        <v>3.4806666666666666</v>
      </c>
      <c r="Y89" s="67">
        <f t="shared" si="36"/>
        <v>0.38674074074074072</v>
      </c>
      <c r="Z89" s="68">
        <f t="shared" si="37"/>
        <v>10.896000000000001</v>
      </c>
      <c r="AA89" s="67">
        <f t="shared" si="38"/>
        <v>0.47373913043478266</v>
      </c>
      <c r="AB89" s="151">
        <f t="shared" si="39"/>
        <v>145.28000000000003</v>
      </c>
    </row>
    <row r="90" spans="1:28" ht="13.5" thickBot="1" x14ac:dyDescent="0.25">
      <c r="A90" s="20" t="s">
        <v>39</v>
      </c>
      <c r="B90" s="46">
        <v>634</v>
      </c>
      <c r="C90" s="100">
        <v>20.451612903225808</v>
      </c>
      <c r="D90" s="3">
        <v>86.2</v>
      </c>
      <c r="E90" s="28">
        <v>8.1666666666666661</v>
      </c>
      <c r="F90" s="107">
        <v>0.88</v>
      </c>
      <c r="G90" s="38">
        <v>319.8</v>
      </c>
      <c r="H90" s="29">
        <v>15.225</v>
      </c>
      <c r="I90" s="107">
        <v>0.97</v>
      </c>
      <c r="J90" s="29">
        <v>319.8</v>
      </c>
      <c r="K90" s="29">
        <v>15.225</v>
      </c>
      <c r="L90" s="107">
        <v>0.95</v>
      </c>
      <c r="M90" s="39">
        <v>7.7533333333333339</v>
      </c>
      <c r="N90" s="119">
        <v>7.5674999999999999</v>
      </c>
      <c r="O90" s="94">
        <v>1077.5999999999999</v>
      </c>
      <c r="P90" s="118">
        <v>745.33333333333337</v>
      </c>
      <c r="Q90" s="16">
        <v>45.266666666666673</v>
      </c>
      <c r="R90" s="48">
        <v>7.8374999999999986</v>
      </c>
      <c r="S90" s="107">
        <v>79.454199999999986</v>
      </c>
      <c r="T90" s="16">
        <v>4.503333333333333</v>
      </c>
      <c r="U90" s="16">
        <v>2.1120000000000001</v>
      </c>
      <c r="V90" s="107">
        <v>58.705999999999996</v>
      </c>
      <c r="W90" s="65">
        <f t="shared" si="34"/>
        <v>0.17784011220196355</v>
      </c>
      <c r="X90" s="66">
        <f t="shared" si="35"/>
        <v>1.7629290322580646</v>
      </c>
      <c r="Y90" s="67">
        <f t="shared" si="36"/>
        <v>0.19588100358422941</v>
      </c>
      <c r="Z90" s="68">
        <f t="shared" si="37"/>
        <v>6.5404258064516139</v>
      </c>
      <c r="AA90" s="67">
        <f t="shared" si="38"/>
        <v>0.28436633941093975</v>
      </c>
      <c r="AB90" s="151">
        <f t="shared" si="39"/>
        <v>87.205677419354842</v>
      </c>
    </row>
    <row r="91" spans="1:28" ht="13.5" thickTop="1" x14ac:dyDescent="0.2">
      <c r="A91" s="90" t="s">
        <v>59</v>
      </c>
      <c r="B91" s="21">
        <f>SUM(B79:B90)</f>
        <v>9196</v>
      </c>
      <c r="C91" s="101"/>
      <c r="D91" s="95"/>
      <c r="E91" s="30"/>
      <c r="F91" s="108"/>
      <c r="G91" s="95"/>
      <c r="H91" s="30"/>
      <c r="I91" s="108"/>
      <c r="J91" s="30"/>
      <c r="K91" s="30"/>
      <c r="L91" s="108"/>
      <c r="M91" s="23"/>
      <c r="N91" s="101"/>
      <c r="O91" s="110"/>
      <c r="P91" s="121"/>
      <c r="Q91" s="113"/>
      <c r="R91" s="40"/>
      <c r="S91" s="108"/>
      <c r="T91" s="40"/>
      <c r="U91" s="40"/>
      <c r="V91" s="108"/>
      <c r="W91" s="138"/>
      <c r="X91" s="139"/>
      <c r="Y91" s="140"/>
      <c r="Z91" s="141"/>
      <c r="AA91" s="142"/>
      <c r="AB91" s="167"/>
    </row>
    <row r="92" spans="1:28" ht="13.5" thickBot="1" x14ac:dyDescent="0.25">
      <c r="A92" s="91" t="s">
        <v>60</v>
      </c>
      <c r="B92" s="41">
        <f t="shared" ref="B92:V92" si="40">AVERAGE(B79:B90)</f>
        <v>766.33333333333337</v>
      </c>
      <c r="C92" s="102">
        <f t="shared" si="40"/>
        <v>25.05985663082437</v>
      </c>
      <c r="D92" s="96">
        <f t="shared" si="40"/>
        <v>104.43333333333334</v>
      </c>
      <c r="E92" s="80">
        <f t="shared" si="40"/>
        <v>7.8972222222222221</v>
      </c>
      <c r="F92" s="109">
        <f>AVERAGE(F79:F90)</f>
        <v>0.87416666666666665</v>
      </c>
      <c r="G92" s="96">
        <f>AVERAGE(G79:G90)</f>
        <v>222.4</v>
      </c>
      <c r="H92" s="80">
        <f>AVERAGE(H79:H90)</f>
        <v>11.020416666666668</v>
      </c>
      <c r="I92" s="109">
        <f>AVERAGE(I79:I90)</f>
        <v>0.95166666666666677</v>
      </c>
      <c r="J92" s="80">
        <f t="shared" si="40"/>
        <v>358.88333333333338</v>
      </c>
      <c r="K92" s="80">
        <f t="shared" si="40"/>
        <v>27.603750000000002</v>
      </c>
      <c r="L92" s="109">
        <f>AVERAGE(L79:L90)</f>
        <v>0.91333333333333322</v>
      </c>
      <c r="M92" s="81">
        <f t="shared" si="40"/>
        <v>7.6579027777777755</v>
      </c>
      <c r="N92" s="120">
        <f t="shared" si="40"/>
        <v>7.8341666666666656</v>
      </c>
      <c r="O92" s="111">
        <f t="shared" si="40"/>
        <v>1058.4625000000001</v>
      </c>
      <c r="P92" s="122">
        <f t="shared" si="40"/>
        <v>930.12361111111113</v>
      </c>
      <c r="Q92" s="114">
        <f t="shared" si="40"/>
        <v>44.036805555555553</v>
      </c>
      <c r="R92" s="81">
        <f t="shared" si="40"/>
        <v>8.6689583333333307</v>
      </c>
      <c r="S92" s="109">
        <f t="shared" si="40"/>
        <v>14.892782242990654</v>
      </c>
      <c r="T92" s="81">
        <f t="shared" si="40"/>
        <v>5.6721527777777787</v>
      </c>
      <c r="U92" s="81">
        <f t="shared" si="40"/>
        <v>2.7311666666666667</v>
      </c>
      <c r="V92" s="109">
        <f t="shared" si="40"/>
        <v>8.8952215099715097</v>
      </c>
      <c r="W92" s="133">
        <f>C92/$C$2</f>
        <v>0.21791179678977712</v>
      </c>
      <c r="X92" s="134">
        <f>(C92*D92)/1000</f>
        <v>2.617084360812425</v>
      </c>
      <c r="Y92" s="135">
        <f>(X92)/$E$3</f>
        <v>0.29078715120138054</v>
      </c>
      <c r="Z92" s="136">
        <f>(C92*G92)/1000</f>
        <v>5.5733121146953399</v>
      </c>
      <c r="AA92" s="137">
        <f>(Z92)/$G$3</f>
        <v>0.24231791803023217</v>
      </c>
      <c r="AB92" s="171">
        <f>AVERAGE(AB79:AB90)</f>
        <v>73.104917562724012</v>
      </c>
    </row>
    <row r="93" spans="1:28" ht="13.5" thickTop="1" x14ac:dyDescent="0.2"/>
    <row r="94" spans="1:28" ht="13.5" thickBot="1" x14ac:dyDescent="0.25"/>
    <row r="95" spans="1:28" ht="13.5" thickTop="1" x14ac:dyDescent="0.2">
      <c r="A95" s="86" t="s">
        <v>4</v>
      </c>
      <c r="B95" s="11" t="s">
        <v>5</v>
      </c>
      <c r="C95" s="97" t="s">
        <v>5</v>
      </c>
      <c r="D95" s="103" t="s">
        <v>6</v>
      </c>
      <c r="E95" s="11" t="s">
        <v>7</v>
      </c>
      <c r="F95" s="104" t="s">
        <v>1</v>
      </c>
      <c r="G95" s="103" t="s">
        <v>8</v>
      </c>
      <c r="H95" s="11" t="s">
        <v>9</v>
      </c>
      <c r="I95" s="104" t="s">
        <v>2</v>
      </c>
      <c r="J95" s="11" t="s">
        <v>10</v>
      </c>
      <c r="K95" s="11" t="s">
        <v>11</v>
      </c>
      <c r="L95" s="104" t="s">
        <v>12</v>
      </c>
      <c r="M95" s="11" t="s">
        <v>13</v>
      </c>
      <c r="N95" s="97" t="s">
        <v>14</v>
      </c>
      <c r="O95" s="103" t="s">
        <v>15</v>
      </c>
      <c r="P95" s="97" t="s">
        <v>16</v>
      </c>
      <c r="Q95" s="103" t="s">
        <v>17</v>
      </c>
      <c r="R95" s="11" t="s">
        <v>18</v>
      </c>
      <c r="S95" s="104" t="s">
        <v>19</v>
      </c>
      <c r="T95" s="11" t="s">
        <v>20</v>
      </c>
      <c r="U95" s="11" t="s">
        <v>21</v>
      </c>
      <c r="V95" s="104" t="s">
        <v>22</v>
      </c>
      <c r="W95" s="57" t="s">
        <v>45</v>
      </c>
      <c r="X95" s="58" t="s">
        <v>46</v>
      </c>
      <c r="Y95" s="59" t="s">
        <v>47</v>
      </c>
      <c r="Z95" s="60" t="s">
        <v>45</v>
      </c>
      <c r="AA95" s="59" t="s">
        <v>45</v>
      </c>
      <c r="AB95" s="57" t="s">
        <v>74</v>
      </c>
    </row>
    <row r="96" spans="1:28" ht="13.5" thickBot="1" x14ac:dyDescent="0.25">
      <c r="A96" s="87" t="s">
        <v>61</v>
      </c>
      <c r="B96" s="8" t="s">
        <v>24</v>
      </c>
      <c r="C96" s="98" t="s">
        <v>25</v>
      </c>
      <c r="D96" s="92" t="s">
        <v>26</v>
      </c>
      <c r="E96" s="8" t="s">
        <v>26</v>
      </c>
      <c r="F96" s="105" t="s">
        <v>27</v>
      </c>
      <c r="G96" s="92" t="s">
        <v>26</v>
      </c>
      <c r="H96" s="8" t="s">
        <v>26</v>
      </c>
      <c r="I96" s="105" t="s">
        <v>27</v>
      </c>
      <c r="J96" s="8" t="s">
        <v>26</v>
      </c>
      <c r="K96" s="8" t="s">
        <v>26</v>
      </c>
      <c r="L96" s="105" t="s">
        <v>27</v>
      </c>
      <c r="M96" s="8"/>
      <c r="N96" s="115"/>
      <c r="O96" s="92"/>
      <c r="P96" s="115"/>
      <c r="Q96" s="112"/>
      <c r="R96" s="7"/>
      <c r="S96" s="105" t="s">
        <v>27</v>
      </c>
      <c r="T96" s="7"/>
      <c r="U96" s="7"/>
      <c r="V96" s="105" t="s">
        <v>27</v>
      </c>
      <c r="W96" s="61" t="s">
        <v>5</v>
      </c>
      <c r="X96" s="62" t="s">
        <v>49</v>
      </c>
      <c r="Y96" s="63" t="s">
        <v>50</v>
      </c>
      <c r="Z96" s="64" t="s">
        <v>51</v>
      </c>
      <c r="AA96" s="63" t="s">
        <v>52</v>
      </c>
      <c r="AB96" s="61" t="s">
        <v>79</v>
      </c>
    </row>
    <row r="97" spans="1:28" ht="13.5" thickTop="1" x14ac:dyDescent="0.2">
      <c r="A97" s="20" t="s">
        <v>28</v>
      </c>
      <c r="B97" s="47">
        <v>558</v>
      </c>
      <c r="C97" s="99">
        <v>18</v>
      </c>
      <c r="D97" s="19">
        <v>96</v>
      </c>
      <c r="E97" s="50">
        <v>6</v>
      </c>
      <c r="F97" s="106">
        <v>0.9</v>
      </c>
      <c r="G97" s="52">
        <v>158</v>
      </c>
      <c r="H97" s="51">
        <v>3</v>
      </c>
      <c r="I97" s="106">
        <v>0.98</v>
      </c>
      <c r="J97" s="51">
        <v>350</v>
      </c>
      <c r="K97" s="51">
        <v>15</v>
      </c>
      <c r="L97" s="106">
        <v>0.95</v>
      </c>
      <c r="M97" s="34">
        <v>7.7</v>
      </c>
      <c r="N97" s="116">
        <v>7.4</v>
      </c>
      <c r="O97" s="93">
        <v>1186</v>
      </c>
      <c r="P97" s="99">
        <v>939</v>
      </c>
      <c r="Q97" s="16">
        <v>31</v>
      </c>
      <c r="R97" s="48">
        <v>10.7</v>
      </c>
      <c r="S97" s="106">
        <v>0.7</v>
      </c>
      <c r="T97" s="16">
        <v>5.0999999999999996</v>
      </c>
      <c r="U97" s="16">
        <v>2.82</v>
      </c>
      <c r="V97" s="106">
        <v>0.61</v>
      </c>
      <c r="W97" s="65">
        <f t="shared" ref="W97:W108" si="41">C97/$C$2</f>
        <v>0.15652173913043479</v>
      </c>
      <c r="X97" s="66">
        <f t="shared" ref="X97:X108" si="42">(C97*D97)/1000</f>
        <v>1.728</v>
      </c>
      <c r="Y97" s="67">
        <f t="shared" ref="Y97:Y108" si="43">(X97)/$E$3</f>
        <v>0.192</v>
      </c>
      <c r="Z97" s="68">
        <f t="shared" ref="Z97:Z108" si="44">(C97*G97)/1000</f>
        <v>2.8439999999999999</v>
      </c>
      <c r="AA97" s="67">
        <f t="shared" ref="AA97:AA108" si="45">(Z97)/$G$3</f>
        <v>0.12365217391304348</v>
      </c>
      <c r="AB97" s="151">
        <f>(0.8*C97*G97)/60</f>
        <v>37.92</v>
      </c>
    </row>
    <row r="98" spans="1:28" x14ac:dyDescent="0.2">
      <c r="A98" s="20" t="s">
        <v>29</v>
      </c>
      <c r="B98" s="47">
        <v>340</v>
      </c>
      <c r="C98" s="99">
        <v>12</v>
      </c>
      <c r="D98" s="3">
        <v>86</v>
      </c>
      <c r="E98" s="53">
        <v>4</v>
      </c>
      <c r="F98" s="107">
        <v>0.89</v>
      </c>
      <c r="G98" s="54">
        <v>153</v>
      </c>
      <c r="H98" s="53">
        <v>5</v>
      </c>
      <c r="I98" s="107">
        <v>0.97</v>
      </c>
      <c r="J98" s="53">
        <v>253</v>
      </c>
      <c r="K98" s="53">
        <v>29</v>
      </c>
      <c r="L98" s="107">
        <v>0.86</v>
      </c>
      <c r="M98" s="36" t="s">
        <v>62</v>
      </c>
      <c r="N98" s="117">
        <v>7.6</v>
      </c>
      <c r="O98" s="37">
        <v>1067</v>
      </c>
      <c r="P98" s="118">
        <v>939</v>
      </c>
      <c r="Q98" s="16" t="s">
        <v>63</v>
      </c>
      <c r="R98" s="48" t="s">
        <v>64</v>
      </c>
      <c r="S98" s="107">
        <v>0.6</v>
      </c>
      <c r="T98" s="16" t="s">
        <v>65</v>
      </c>
      <c r="U98" s="16" t="s">
        <v>66</v>
      </c>
      <c r="V98" s="107">
        <v>0.35</v>
      </c>
      <c r="W98" s="65">
        <f t="shared" si="41"/>
        <v>0.10434782608695652</v>
      </c>
      <c r="X98" s="66">
        <f t="shared" si="42"/>
        <v>1.032</v>
      </c>
      <c r="Y98" s="67">
        <f t="shared" si="43"/>
        <v>0.11466666666666667</v>
      </c>
      <c r="Z98" s="68">
        <f t="shared" si="44"/>
        <v>1.8360000000000001</v>
      </c>
      <c r="AA98" s="67">
        <f t="shared" si="45"/>
        <v>7.9826086956521741E-2</v>
      </c>
      <c r="AB98" s="151">
        <f t="shared" ref="AB98:AB108" si="46">(0.8*C98*G98)/60</f>
        <v>24.480000000000004</v>
      </c>
    </row>
    <row r="99" spans="1:28" x14ac:dyDescent="0.2">
      <c r="A99" s="20" t="s">
        <v>30</v>
      </c>
      <c r="B99" s="47">
        <v>481</v>
      </c>
      <c r="C99" s="99">
        <v>16</v>
      </c>
      <c r="D99" s="3">
        <v>113</v>
      </c>
      <c r="E99" s="53">
        <v>5</v>
      </c>
      <c r="F99" s="107">
        <v>0.96</v>
      </c>
      <c r="G99" s="54">
        <v>252</v>
      </c>
      <c r="H99" s="53">
        <v>5</v>
      </c>
      <c r="I99" s="107">
        <v>0.98</v>
      </c>
      <c r="J99" s="53">
        <v>460</v>
      </c>
      <c r="K99" s="53">
        <v>26</v>
      </c>
      <c r="L99" s="107">
        <v>0.94</v>
      </c>
      <c r="M99" s="36">
        <v>7.39</v>
      </c>
      <c r="N99" s="117">
        <v>7.63</v>
      </c>
      <c r="O99" s="37">
        <v>1153</v>
      </c>
      <c r="P99" s="118">
        <v>931</v>
      </c>
      <c r="Q99" s="16">
        <v>44.7</v>
      </c>
      <c r="R99" s="48">
        <v>8.4</v>
      </c>
      <c r="S99" s="107">
        <v>0.85</v>
      </c>
      <c r="T99" s="16">
        <v>6.4</v>
      </c>
      <c r="U99" s="16">
        <v>2.5099999999999998</v>
      </c>
      <c r="V99" s="107">
        <v>0.56999999999999995</v>
      </c>
      <c r="W99" s="65">
        <f t="shared" si="41"/>
        <v>0.1391304347826087</v>
      </c>
      <c r="X99" s="66">
        <f t="shared" si="42"/>
        <v>1.8080000000000001</v>
      </c>
      <c r="Y99" s="67">
        <f t="shared" si="43"/>
        <v>0.20088888888888889</v>
      </c>
      <c r="Z99" s="68">
        <f t="shared" si="44"/>
        <v>4.032</v>
      </c>
      <c r="AA99" s="67">
        <f t="shared" si="45"/>
        <v>0.17530434782608695</v>
      </c>
      <c r="AB99" s="151">
        <f t="shared" si="46"/>
        <v>53.760000000000005</v>
      </c>
    </row>
    <row r="100" spans="1:28" x14ac:dyDescent="0.2">
      <c r="A100" s="20" t="s">
        <v>31</v>
      </c>
      <c r="B100" s="47">
        <v>404</v>
      </c>
      <c r="C100" s="99">
        <v>13</v>
      </c>
      <c r="D100" s="3">
        <v>99</v>
      </c>
      <c r="E100" s="53">
        <v>6</v>
      </c>
      <c r="F100" s="107">
        <v>0.93</v>
      </c>
      <c r="G100" s="54">
        <v>218</v>
      </c>
      <c r="H100" s="53">
        <v>4</v>
      </c>
      <c r="I100" s="107">
        <v>0.98</v>
      </c>
      <c r="J100" s="53">
        <v>393</v>
      </c>
      <c r="K100" s="53">
        <v>18</v>
      </c>
      <c r="L100" s="107">
        <v>0.95</v>
      </c>
      <c r="M100" s="36">
        <v>7.37</v>
      </c>
      <c r="N100" s="117">
        <v>7.56</v>
      </c>
      <c r="O100" s="37">
        <v>1050</v>
      </c>
      <c r="P100" s="118">
        <v>736</v>
      </c>
      <c r="Q100" s="16">
        <v>45.9</v>
      </c>
      <c r="R100" s="48">
        <v>5.7</v>
      </c>
      <c r="S100" s="107">
        <v>0.85</v>
      </c>
      <c r="T100" s="16">
        <v>5.5</v>
      </c>
      <c r="U100" s="16">
        <v>2.82</v>
      </c>
      <c r="V100" s="107">
        <v>0.51</v>
      </c>
      <c r="W100" s="65">
        <f t="shared" si="41"/>
        <v>0.11304347826086956</v>
      </c>
      <c r="X100" s="66">
        <f t="shared" si="42"/>
        <v>1.2869999999999999</v>
      </c>
      <c r="Y100" s="67">
        <f t="shared" si="43"/>
        <v>0.14299999999999999</v>
      </c>
      <c r="Z100" s="68">
        <f t="shared" si="44"/>
        <v>2.8340000000000001</v>
      </c>
      <c r="AA100" s="67">
        <f t="shared" si="45"/>
        <v>0.12321739130434783</v>
      </c>
      <c r="AB100" s="151">
        <f t="shared" si="46"/>
        <v>37.786666666666669</v>
      </c>
    </row>
    <row r="101" spans="1:28" x14ac:dyDescent="0.2">
      <c r="A101" s="20" t="s">
        <v>32</v>
      </c>
      <c r="B101" s="47">
        <v>381</v>
      </c>
      <c r="C101" s="99">
        <v>12</v>
      </c>
      <c r="D101" s="3">
        <v>93</v>
      </c>
      <c r="E101" s="53">
        <v>4</v>
      </c>
      <c r="F101" s="107">
        <v>0.95</v>
      </c>
      <c r="G101" s="54">
        <v>205</v>
      </c>
      <c r="H101" s="53">
        <v>5</v>
      </c>
      <c r="I101" s="107">
        <v>0.98</v>
      </c>
      <c r="J101" s="53">
        <v>398</v>
      </c>
      <c r="K101" s="53">
        <v>17</v>
      </c>
      <c r="L101" s="107">
        <v>0.96</v>
      </c>
      <c r="M101" s="36">
        <v>7.48</v>
      </c>
      <c r="N101" s="117">
        <v>7.63</v>
      </c>
      <c r="O101" s="37">
        <v>1050</v>
      </c>
      <c r="P101" s="118">
        <v>607</v>
      </c>
      <c r="Q101" s="16">
        <v>44</v>
      </c>
      <c r="R101" s="48">
        <v>1</v>
      </c>
      <c r="S101" s="107">
        <v>0.97</v>
      </c>
      <c r="T101" s="16">
        <v>4.9000000000000004</v>
      </c>
      <c r="U101" s="16">
        <v>2.9</v>
      </c>
      <c r="V101" s="107">
        <v>0.53</v>
      </c>
      <c r="W101" s="65">
        <f t="shared" si="41"/>
        <v>0.10434782608695652</v>
      </c>
      <c r="X101" s="66">
        <f t="shared" si="42"/>
        <v>1.1160000000000001</v>
      </c>
      <c r="Y101" s="67">
        <f t="shared" si="43"/>
        <v>0.12400000000000001</v>
      </c>
      <c r="Z101" s="68">
        <f t="shared" si="44"/>
        <v>2.46</v>
      </c>
      <c r="AA101" s="67">
        <f t="shared" si="45"/>
        <v>0.10695652173913044</v>
      </c>
      <c r="AB101" s="151">
        <f t="shared" si="46"/>
        <v>32.800000000000004</v>
      </c>
    </row>
    <row r="102" spans="1:28" x14ac:dyDescent="0.2">
      <c r="A102" s="20" t="s">
        <v>33</v>
      </c>
      <c r="B102" s="47">
        <v>609</v>
      </c>
      <c r="C102" s="99">
        <v>20</v>
      </c>
      <c r="D102" s="3">
        <v>105</v>
      </c>
      <c r="E102" s="53">
        <v>8</v>
      </c>
      <c r="F102" s="107">
        <v>0.92</v>
      </c>
      <c r="G102" s="54">
        <v>230</v>
      </c>
      <c r="H102" s="53">
        <v>6</v>
      </c>
      <c r="I102" s="107">
        <v>0.97</v>
      </c>
      <c r="J102" s="53">
        <v>446</v>
      </c>
      <c r="K102" s="53">
        <v>24</v>
      </c>
      <c r="L102" s="107">
        <v>0.94</v>
      </c>
      <c r="M102" s="36">
        <v>7.29</v>
      </c>
      <c r="N102" s="117">
        <v>7.5</v>
      </c>
      <c r="O102" s="37">
        <v>1175</v>
      </c>
      <c r="P102" s="118">
        <v>813</v>
      </c>
      <c r="Q102" s="16">
        <v>57.3</v>
      </c>
      <c r="R102" s="48">
        <v>2.6</v>
      </c>
      <c r="S102" s="107">
        <v>0.95</v>
      </c>
      <c r="T102" s="16">
        <v>7.5</v>
      </c>
      <c r="U102" s="16">
        <v>2.82</v>
      </c>
      <c r="V102" s="107">
        <v>0.66</v>
      </c>
      <c r="W102" s="65">
        <f t="shared" si="41"/>
        <v>0.17391304347826086</v>
      </c>
      <c r="X102" s="66">
        <f t="shared" si="42"/>
        <v>2.1</v>
      </c>
      <c r="Y102" s="67">
        <f t="shared" si="43"/>
        <v>0.23333333333333334</v>
      </c>
      <c r="Z102" s="68">
        <f t="shared" si="44"/>
        <v>4.5999999999999996</v>
      </c>
      <c r="AA102" s="67">
        <f t="shared" si="45"/>
        <v>0.19999999999999998</v>
      </c>
      <c r="AB102" s="151">
        <f t="shared" si="46"/>
        <v>61.333333333333336</v>
      </c>
    </row>
    <row r="103" spans="1:28" x14ac:dyDescent="0.2">
      <c r="A103" s="20" t="s">
        <v>34</v>
      </c>
      <c r="B103" s="47">
        <v>577</v>
      </c>
      <c r="C103" s="99">
        <v>18.612903225806452</v>
      </c>
      <c r="D103" s="3">
        <v>160.5</v>
      </c>
      <c r="E103" s="53">
        <v>9.4</v>
      </c>
      <c r="F103" s="107">
        <v>0.93</v>
      </c>
      <c r="G103" s="54">
        <v>205</v>
      </c>
      <c r="H103" s="53">
        <v>9</v>
      </c>
      <c r="I103" s="107">
        <v>0.95</v>
      </c>
      <c r="J103" s="53">
        <v>503</v>
      </c>
      <c r="K103" s="53">
        <v>30</v>
      </c>
      <c r="L103" s="107">
        <v>0.94</v>
      </c>
      <c r="M103" s="36">
        <v>7.5</v>
      </c>
      <c r="N103" s="117">
        <v>7.75</v>
      </c>
      <c r="O103" s="37">
        <v>983.75</v>
      </c>
      <c r="P103" s="118">
        <v>854.4</v>
      </c>
      <c r="Q103" s="16">
        <v>45.7</v>
      </c>
      <c r="R103" s="48">
        <v>13.7</v>
      </c>
      <c r="S103" s="107">
        <v>0.7</v>
      </c>
      <c r="T103" s="16">
        <v>6</v>
      </c>
      <c r="U103" s="16">
        <v>3.13</v>
      </c>
      <c r="V103" s="107">
        <v>0.5</v>
      </c>
      <c r="W103" s="65">
        <f t="shared" si="41"/>
        <v>0.16185133239831698</v>
      </c>
      <c r="X103" s="66">
        <f t="shared" si="42"/>
        <v>2.9873709677419358</v>
      </c>
      <c r="Y103" s="67">
        <f t="shared" si="43"/>
        <v>0.33193010752688173</v>
      </c>
      <c r="Z103" s="68">
        <f t="shared" si="44"/>
        <v>3.8156451612903224</v>
      </c>
      <c r="AA103" s="67">
        <f t="shared" si="45"/>
        <v>0.16589761570827488</v>
      </c>
      <c r="AB103" s="151">
        <f t="shared" si="46"/>
        <v>50.875268817204301</v>
      </c>
    </row>
    <row r="104" spans="1:28" x14ac:dyDescent="0.2">
      <c r="A104" s="20" t="s">
        <v>35</v>
      </c>
      <c r="B104" s="46">
        <v>657</v>
      </c>
      <c r="C104" s="99">
        <v>21</v>
      </c>
      <c r="D104" s="3">
        <v>127</v>
      </c>
      <c r="E104" s="53">
        <v>14</v>
      </c>
      <c r="F104" s="107">
        <v>0.9</v>
      </c>
      <c r="G104" s="54">
        <v>193</v>
      </c>
      <c r="H104" s="53">
        <v>7</v>
      </c>
      <c r="I104" s="107">
        <v>0.96</v>
      </c>
      <c r="J104" s="53">
        <v>452</v>
      </c>
      <c r="K104" s="53">
        <v>25</v>
      </c>
      <c r="L104" s="107">
        <v>0.94</v>
      </c>
      <c r="M104" s="36">
        <v>8.0500000000000007</v>
      </c>
      <c r="N104" s="118">
        <v>7.72</v>
      </c>
      <c r="O104" s="37">
        <v>1065</v>
      </c>
      <c r="P104" s="118">
        <v>814</v>
      </c>
      <c r="Q104" s="16">
        <v>57.1</v>
      </c>
      <c r="R104" s="48">
        <v>10.9</v>
      </c>
      <c r="S104" s="107">
        <v>0.81</v>
      </c>
      <c r="T104" s="16">
        <v>9.1999999999999993</v>
      </c>
      <c r="U104" s="16">
        <v>3.92</v>
      </c>
      <c r="V104" s="107">
        <v>0.59</v>
      </c>
      <c r="W104" s="65">
        <f t="shared" si="41"/>
        <v>0.18260869565217391</v>
      </c>
      <c r="X104" s="66">
        <f t="shared" si="42"/>
        <v>2.6669999999999998</v>
      </c>
      <c r="Y104" s="67">
        <f t="shared" si="43"/>
        <v>0.29633333333333334</v>
      </c>
      <c r="Z104" s="68">
        <f t="shared" si="44"/>
        <v>4.0529999999999999</v>
      </c>
      <c r="AA104" s="67">
        <f t="shared" si="45"/>
        <v>0.17621739130434783</v>
      </c>
      <c r="AB104" s="151">
        <f t="shared" si="46"/>
        <v>54.04</v>
      </c>
    </row>
    <row r="105" spans="1:28" x14ac:dyDescent="0.2">
      <c r="A105" s="20" t="s">
        <v>36</v>
      </c>
      <c r="B105" s="46">
        <v>658</v>
      </c>
      <c r="C105" s="99">
        <v>22</v>
      </c>
      <c r="D105" s="3">
        <v>118</v>
      </c>
      <c r="E105" s="53">
        <v>8</v>
      </c>
      <c r="F105" s="107">
        <v>0.9</v>
      </c>
      <c r="G105" s="54">
        <v>216</v>
      </c>
      <c r="H105" s="53">
        <v>6</v>
      </c>
      <c r="I105" s="107">
        <v>0.97</v>
      </c>
      <c r="J105" s="53">
        <v>442</v>
      </c>
      <c r="K105" s="53">
        <v>23</v>
      </c>
      <c r="L105" s="107">
        <v>0.94</v>
      </c>
      <c r="M105" s="36">
        <v>7.7</v>
      </c>
      <c r="N105" s="118">
        <v>7.8</v>
      </c>
      <c r="O105" s="37">
        <v>1024</v>
      </c>
      <c r="P105" s="118">
        <v>743</v>
      </c>
      <c r="Q105" s="16">
        <v>53.1</v>
      </c>
      <c r="R105" s="48">
        <v>5.5</v>
      </c>
      <c r="S105" s="107">
        <v>0.88</v>
      </c>
      <c r="T105" s="16">
        <v>7.6</v>
      </c>
      <c r="U105" s="16">
        <v>3.8</v>
      </c>
      <c r="V105" s="107">
        <v>0.43</v>
      </c>
      <c r="W105" s="65">
        <f t="shared" si="41"/>
        <v>0.19130434782608696</v>
      </c>
      <c r="X105" s="66">
        <f t="shared" si="42"/>
        <v>2.5960000000000001</v>
      </c>
      <c r="Y105" s="67">
        <f t="shared" si="43"/>
        <v>0.28844444444444445</v>
      </c>
      <c r="Z105" s="68">
        <f t="shared" si="44"/>
        <v>4.7519999999999998</v>
      </c>
      <c r="AA105" s="67">
        <f t="shared" si="45"/>
        <v>0.20660869565217391</v>
      </c>
      <c r="AB105" s="151">
        <f t="shared" si="46"/>
        <v>63.360000000000007</v>
      </c>
    </row>
    <row r="106" spans="1:28" x14ac:dyDescent="0.2">
      <c r="A106" s="20" t="s">
        <v>37</v>
      </c>
      <c r="B106" s="46">
        <v>581</v>
      </c>
      <c r="C106" s="99">
        <v>19</v>
      </c>
      <c r="D106" s="3">
        <v>181</v>
      </c>
      <c r="E106" s="53">
        <v>5</v>
      </c>
      <c r="F106" s="107">
        <v>0.97</v>
      </c>
      <c r="G106" s="54">
        <v>218</v>
      </c>
      <c r="H106" s="53">
        <v>5</v>
      </c>
      <c r="I106" s="107">
        <v>0.98</v>
      </c>
      <c r="J106" s="53">
        <v>537</v>
      </c>
      <c r="K106" s="53">
        <v>24</v>
      </c>
      <c r="L106" s="107">
        <v>0.95</v>
      </c>
      <c r="M106" s="36">
        <v>7.28</v>
      </c>
      <c r="N106" s="118">
        <v>7.63</v>
      </c>
      <c r="O106" s="37">
        <v>1104</v>
      </c>
      <c r="P106" s="118">
        <v>885</v>
      </c>
      <c r="Q106" s="16">
        <v>36.200000000000003</v>
      </c>
      <c r="R106" s="48">
        <v>3.4</v>
      </c>
      <c r="S106" s="107">
        <v>0.91</v>
      </c>
      <c r="T106" s="16">
        <v>8.4</v>
      </c>
      <c r="U106" s="16">
        <v>1.42</v>
      </c>
      <c r="V106" s="107">
        <v>0.85</v>
      </c>
      <c r="W106" s="65">
        <f t="shared" si="41"/>
        <v>0.16521739130434782</v>
      </c>
      <c r="X106" s="66">
        <f t="shared" si="42"/>
        <v>3.4390000000000001</v>
      </c>
      <c r="Y106" s="67">
        <f t="shared" si="43"/>
        <v>0.38211111111111112</v>
      </c>
      <c r="Z106" s="68">
        <f t="shared" si="44"/>
        <v>4.1420000000000003</v>
      </c>
      <c r="AA106" s="67">
        <f t="shared" si="45"/>
        <v>0.18008695652173914</v>
      </c>
      <c r="AB106" s="151">
        <f t="shared" si="46"/>
        <v>55.226666666666674</v>
      </c>
    </row>
    <row r="107" spans="1:28" x14ac:dyDescent="0.2">
      <c r="A107" s="20" t="s">
        <v>38</v>
      </c>
      <c r="B107" s="46">
        <v>613</v>
      </c>
      <c r="C107" s="99">
        <v>20</v>
      </c>
      <c r="D107" s="3">
        <v>173</v>
      </c>
      <c r="E107" s="53">
        <v>4</v>
      </c>
      <c r="F107" s="107">
        <v>0.98</v>
      </c>
      <c r="G107" s="54">
        <v>290</v>
      </c>
      <c r="H107" s="53">
        <v>5</v>
      </c>
      <c r="I107" s="107">
        <v>0.98</v>
      </c>
      <c r="J107" s="53">
        <v>554</v>
      </c>
      <c r="K107" s="53">
        <v>18</v>
      </c>
      <c r="L107" s="107">
        <v>0.96</v>
      </c>
      <c r="M107" s="36">
        <v>7.83</v>
      </c>
      <c r="N107" s="118">
        <v>7.87</v>
      </c>
      <c r="O107" s="37">
        <v>1142</v>
      </c>
      <c r="P107" s="118">
        <v>798</v>
      </c>
      <c r="Q107" s="16">
        <v>44.7</v>
      </c>
      <c r="R107" s="48">
        <v>9.1999999999999993</v>
      </c>
      <c r="S107" s="107">
        <v>0.72</v>
      </c>
      <c r="T107" s="16">
        <v>10.7</v>
      </c>
      <c r="U107" s="16">
        <v>1.77</v>
      </c>
      <c r="V107" s="107">
        <v>0.8</v>
      </c>
      <c r="W107" s="65">
        <f t="shared" si="41"/>
        <v>0.17391304347826086</v>
      </c>
      <c r="X107" s="66">
        <f t="shared" si="42"/>
        <v>3.46</v>
      </c>
      <c r="Y107" s="67">
        <f t="shared" si="43"/>
        <v>0.38444444444444442</v>
      </c>
      <c r="Z107" s="68">
        <f t="shared" si="44"/>
        <v>5.8</v>
      </c>
      <c r="AA107" s="67">
        <f t="shared" si="45"/>
        <v>0.25217391304347825</v>
      </c>
      <c r="AB107" s="151">
        <f t="shared" si="46"/>
        <v>77.333333333333329</v>
      </c>
    </row>
    <row r="108" spans="1:28" ht="13.5" thickBot="1" x14ac:dyDescent="0.25">
      <c r="A108" s="20" t="s">
        <v>39</v>
      </c>
      <c r="B108" s="46">
        <v>467</v>
      </c>
      <c r="C108" s="100">
        <v>15</v>
      </c>
      <c r="D108" s="3">
        <v>204</v>
      </c>
      <c r="E108" s="53">
        <v>4</v>
      </c>
      <c r="F108" s="107">
        <v>0.98</v>
      </c>
      <c r="G108" s="56">
        <v>330</v>
      </c>
      <c r="H108" s="55">
        <v>4</v>
      </c>
      <c r="I108" s="107">
        <v>0.99</v>
      </c>
      <c r="J108" s="55">
        <v>636</v>
      </c>
      <c r="K108" s="55">
        <v>19</v>
      </c>
      <c r="L108" s="107">
        <v>0.97</v>
      </c>
      <c r="M108" s="39">
        <v>7.79</v>
      </c>
      <c r="N108" s="119">
        <v>7.74</v>
      </c>
      <c r="O108" s="94">
        <v>1068</v>
      </c>
      <c r="P108" s="118">
        <v>752</v>
      </c>
      <c r="Q108" s="16">
        <v>59.5</v>
      </c>
      <c r="R108" s="48">
        <v>3.2</v>
      </c>
      <c r="S108" s="107">
        <v>0.95</v>
      </c>
      <c r="T108" s="16">
        <v>10.3</v>
      </c>
      <c r="U108" s="16">
        <v>2.44</v>
      </c>
      <c r="V108" s="107">
        <v>0.76</v>
      </c>
      <c r="W108" s="65">
        <f t="shared" si="41"/>
        <v>0.13043478260869565</v>
      </c>
      <c r="X108" s="66">
        <f t="shared" si="42"/>
        <v>3.06</v>
      </c>
      <c r="Y108" s="67">
        <f t="shared" si="43"/>
        <v>0.34</v>
      </c>
      <c r="Z108" s="68">
        <f t="shared" si="44"/>
        <v>4.95</v>
      </c>
      <c r="AA108" s="67">
        <f t="shared" si="45"/>
        <v>0.21521739130434783</v>
      </c>
      <c r="AB108" s="151">
        <f t="shared" si="46"/>
        <v>66</v>
      </c>
    </row>
    <row r="109" spans="1:28" ht="13.5" thickTop="1" x14ac:dyDescent="0.2">
      <c r="A109" s="90" t="s">
        <v>67</v>
      </c>
      <c r="B109" s="21">
        <f>SUM(B97:B108)</f>
        <v>6326</v>
      </c>
      <c r="C109" s="101"/>
      <c r="D109" s="95"/>
      <c r="E109" s="30"/>
      <c r="F109" s="108"/>
      <c r="G109" s="95"/>
      <c r="H109" s="30"/>
      <c r="I109" s="108"/>
      <c r="J109" s="30"/>
      <c r="K109" s="30"/>
      <c r="L109" s="108"/>
      <c r="M109" s="23"/>
      <c r="N109" s="101"/>
      <c r="O109" s="110"/>
      <c r="P109" s="121"/>
      <c r="Q109" s="113"/>
      <c r="R109" s="40"/>
      <c r="S109" s="108"/>
      <c r="T109" s="40"/>
      <c r="U109" s="40"/>
      <c r="V109" s="108"/>
      <c r="W109" s="138"/>
      <c r="X109" s="139"/>
      <c r="Y109" s="140"/>
      <c r="Z109" s="141"/>
      <c r="AA109" s="142"/>
      <c r="AB109" s="167"/>
    </row>
    <row r="110" spans="1:28" ht="13.5" thickBot="1" x14ac:dyDescent="0.25">
      <c r="A110" s="91" t="s">
        <v>68</v>
      </c>
      <c r="B110" s="41">
        <f t="shared" ref="B110:V110" si="47">AVERAGE(B97:B108)</f>
        <v>527.16666666666663</v>
      </c>
      <c r="C110" s="102">
        <f t="shared" si="47"/>
        <v>17.217741935483872</v>
      </c>
      <c r="D110" s="96">
        <f t="shared" si="47"/>
        <v>129.625</v>
      </c>
      <c r="E110" s="80">
        <f t="shared" si="47"/>
        <v>6.45</v>
      </c>
      <c r="F110" s="109">
        <f>AVERAGE(F97:F108)</f>
        <v>0.9341666666666667</v>
      </c>
      <c r="G110" s="96">
        <f>AVERAGE(G97:G108)</f>
        <v>222.33333333333334</v>
      </c>
      <c r="H110" s="80">
        <f>AVERAGE(H97:H108)</f>
        <v>5.333333333333333</v>
      </c>
      <c r="I110" s="109">
        <f>AVERAGE(I97:I108)</f>
        <v>0.97416666666666674</v>
      </c>
      <c r="J110" s="80">
        <f t="shared" si="47"/>
        <v>452</v>
      </c>
      <c r="K110" s="80">
        <f t="shared" si="47"/>
        <v>22.333333333333332</v>
      </c>
      <c r="L110" s="109">
        <f>AVERAGE(L97:L108)</f>
        <v>0.94166666666666654</v>
      </c>
      <c r="M110" s="81">
        <f t="shared" si="47"/>
        <v>7.580000000000001</v>
      </c>
      <c r="N110" s="120">
        <f t="shared" si="47"/>
        <v>7.6524999999999999</v>
      </c>
      <c r="O110" s="111">
        <f t="shared" si="47"/>
        <v>1088.9791666666667</v>
      </c>
      <c r="P110" s="122">
        <f t="shared" si="47"/>
        <v>817.61666666666667</v>
      </c>
      <c r="Q110" s="114">
        <f t="shared" si="47"/>
        <v>47.2</v>
      </c>
      <c r="R110" s="81">
        <f t="shared" si="47"/>
        <v>6.754545454545454</v>
      </c>
      <c r="S110" s="109">
        <f t="shared" si="47"/>
        <v>0.8241666666666666</v>
      </c>
      <c r="T110" s="81">
        <f t="shared" si="47"/>
        <v>7.418181818181818</v>
      </c>
      <c r="U110" s="81">
        <f t="shared" si="47"/>
        <v>2.7590909090909093</v>
      </c>
      <c r="V110" s="109">
        <f t="shared" si="47"/>
        <v>0.59666666666666657</v>
      </c>
      <c r="W110" s="133">
        <f>C110/$C$2</f>
        <v>0.14971949509116411</v>
      </c>
      <c r="X110" s="134">
        <f>(C110*D110)/1000</f>
        <v>2.2318497983870969</v>
      </c>
      <c r="Y110" s="135">
        <f>(X110)/$E$3</f>
        <v>0.24798331093189965</v>
      </c>
      <c r="Z110" s="136">
        <f>(C110*G110)/1000</f>
        <v>3.8280779569892474</v>
      </c>
      <c r="AA110" s="137">
        <f>(Z110)/$G$3</f>
        <v>0.16643817204301076</v>
      </c>
      <c r="AB110" s="171">
        <f>AVERAGE(AB97:AB108)</f>
        <v>51.242939068100362</v>
      </c>
    </row>
    <row r="111" spans="1:28" ht="13.5" thickTop="1" x14ac:dyDescent="0.2"/>
    <row r="112" spans="1:28" ht="13.5" thickBot="1" x14ac:dyDescent="0.25"/>
    <row r="113" spans="1:32" ht="13.5" thickTop="1" x14ac:dyDescent="0.2">
      <c r="A113" s="86" t="s">
        <v>4</v>
      </c>
      <c r="B113" s="11" t="s">
        <v>5</v>
      </c>
      <c r="C113" s="97" t="s">
        <v>5</v>
      </c>
      <c r="D113" s="103" t="s">
        <v>6</v>
      </c>
      <c r="E113" s="11" t="s">
        <v>7</v>
      </c>
      <c r="F113" s="104" t="s">
        <v>1</v>
      </c>
      <c r="G113" s="103" t="s">
        <v>8</v>
      </c>
      <c r="H113" s="11" t="s">
        <v>9</v>
      </c>
      <c r="I113" s="104" t="s">
        <v>2</v>
      </c>
      <c r="J113" s="11" t="s">
        <v>10</v>
      </c>
      <c r="K113" s="11" t="s">
        <v>11</v>
      </c>
      <c r="L113" s="104" t="s">
        <v>12</v>
      </c>
      <c r="M113" s="11" t="s">
        <v>13</v>
      </c>
      <c r="N113" s="97" t="s">
        <v>14</v>
      </c>
      <c r="O113" s="103" t="s">
        <v>15</v>
      </c>
      <c r="P113" s="97" t="s">
        <v>16</v>
      </c>
      <c r="Q113" s="103" t="s">
        <v>17</v>
      </c>
      <c r="R113" s="11" t="s">
        <v>18</v>
      </c>
      <c r="S113" s="104" t="s">
        <v>19</v>
      </c>
      <c r="T113" s="11" t="s">
        <v>20</v>
      </c>
      <c r="U113" s="11" t="s">
        <v>21</v>
      </c>
      <c r="V113" s="104" t="s">
        <v>22</v>
      </c>
      <c r="W113" s="12" t="s">
        <v>70</v>
      </c>
      <c r="X113" s="144" t="s">
        <v>71</v>
      </c>
      <c r="Y113" s="145" t="s">
        <v>72</v>
      </c>
      <c r="Z113" s="145" t="s">
        <v>73</v>
      </c>
      <c r="AA113" s="57" t="s">
        <v>45</v>
      </c>
      <c r="AB113" s="58" t="s">
        <v>46</v>
      </c>
      <c r="AC113" s="59" t="s">
        <v>47</v>
      </c>
      <c r="AD113" s="60" t="s">
        <v>45</v>
      </c>
      <c r="AE113" s="59" t="s">
        <v>45</v>
      </c>
      <c r="AF113" s="57" t="s">
        <v>74</v>
      </c>
    </row>
    <row r="114" spans="1:32" ht="13.5" thickBot="1" x14ac:dyDescent="0.25">
      <c r="A114" s="87" t="s">
        <v>75</v>
      </c>
      <c r="B114" s="8" t="s">
        <v>24</v>
      </c>
      <c r="C114" s="98" t="s">
        <v>25</v>
      </c>
      <c r="D114" s="92" t="s">
        <v>26</v>
      </c>
      <c r="E114" s="8" t="s">
        <v>26</v>
      </c>
      <c r="F114" s="105" t="s">
        <v>27</v>
      </c>
      <c r="G114" s="92" t="s">
        <v>26</v>
      </c>
      <c r="H114" s="8" t="s">
        <v>26</v>
      </c>
      <c r="I114" s="105" t="s">
        <v>27</v>
      </c>
      <c r="J114" s="8" t="s">
        <v>26</v>
      </c>
      <c r="K114" s="8" t="s">
        <v>26</v>
      </c>
      <c r="L114" s="105" t="s">
        <v>27</v>
      </c>
      <c r="M114" s="8"/>
      <c r="N114" s="115"/>
      <c r="O114" s="92"/>
      <c r="P114" s="115"/>
      <c r="Q114" s="112"/>
      <c r="R114" s="7"/>
      <c r="S114" s="105" t="s">
        <v>27</v>
      </c>
      <c r="T114" s="7"/>
      <c r="U114" s="7"/>
      <c r="V114" s="105" t="s">
        <v>27</v>
      </c>
      <c r="W114" s="9" t="s">
        <v>76</v>
      </c>
      <c r="X114" s="146" t="s">
        <v>77</v>
      </c>
      <c r="Y114" s="9" t="s">
        <v>78</v>
      </c>
      <c r="Z114" s="9" t="s">
        <v>27</v>
      </c>
      <c r="AA114" s="61" t="s">
        <v>5</v>
      </c>
      <c r="AB114" s="62" t="s">
        <v>49</v>
      </c>
      <c r="AC114" s="63" t="s">
        <v>50</v>
      </c>
      <c r="AD114" s="64" t="s">
        <v>51</v>
      </c>
      <c r="AE114" s="63" t="s">
        <v>52</v>
      </c>
      <c r="AF114" s="61" t="s">
        <v>79</v>
      </c>
    </row>
    <row r="115" spans="1:32" ht="13.5" thickTop="1" x14ac:dyDescent="0.2">
      <c r="A115" s="20" t="s">
        <v>28</v>
      </c>
      <c r="B115" s="47">
        <v>485</v>
      </c>
      <c r="C115" s="99">
        <v>16</v>
      </c>
      <c r="D115" s="19">
        <v>149</v>
      </c>
      <c r="E115" s="50">
        <v>6</v>
      </c>
      <c r="F115" s="147">
        <v>96</v>
      </c>
      <c r="G115" s="52">
        <v>253</v>
      </c>
      <c r="H115" s="51">
        <v>5</v>
      </c>
      <c r="I115" s="147">
        <v>98</v>
      </c>
      <c r="J115" s="51">
        <v>505</v>
      </c>
      <c r="K115" s="51">
        <v>20</v>
      </c>
      <c r="L115" s="147">
        <v>96</v>
      </c>
      <c r="M115" s="34">
        <v>7.69</v>
      </c>
      <c r="N115" s="116">
        <v>7.76</v>
      </c>
      <c r="O115" s="93">
        <v>1087</v>
      </c>
      <c r="P115" s="99">
        <v>784</v>
      </c>
      <c r="Q115" s="16">
        <v>50.9</v>
      </c>
      <c r="R115" s="48">
        <v>3.7</v>
      </c>
      <c r="S115" s="147">
        <v>93</v>
      </c>
      <c r="T115" s="16">
        <v>7</v>
      </c>
      <c r="U115" s="16">
        <v>1.43</v>
      </c>
      <c r="V115" s="147">
        <v>77</v>
      </c>
      <c r="W115" s="148">
        <v>2141</v>
      </c>
      <c r="X115" s="149">
        <f t="shared" ref="X115:X126" si="48">W115/B115</f>
        <v>4.414432989690722</v>
      </c>
      <c r="Y115" s="150">
        <v>0</v>
      </c>
      <c r="Z115" s="150" t="s">
        <v>80</v>
      </c>
      <c r="AA115" s="65">
        <f>C115/$C$2</f>
        <v>0.1391304347826087</v>
      </c>
      <c r="AB115" s="66">
        <f>(C115*D115)/1000</f>
        <v>2.3839999999999999</v>
      </c>
      <c r="AC115" s="67">
        <f>(AB115)/$E$3</f>
        <v>0.2648888888888889</v>
      </c>
      <c r="AD115" s="68">
        <f>(C115*G115)/1000</f>
        <v>4.048</v>
      </c>
      <c r="AE115" s="67">
        <f>(AD115)/$G$3</f>
        <v>0.17599999999999999</v>
      </c>
      <c r="AF115" s="151">
        <f>(0.8*C115*G115)/60</f>
        <v>53.973333333333336</v>
      </c>
    </row>
    <row r="116" spans="1:32" x14ac:dyDescent="0.2">
      <c r="A116" s="20" t="s">
        <v>29</v>
      </c>
      <c r="B116" s="47">
        <v>469</v>
      </c>
      <c r="C116" s="99">
        <v>17</v>
      </c>
      <c r="D116" s="3">
        <v>128</v>
      </c>
      <c r="E116" s="53">
        <v>4</v>
      </c>
      <c r="F116" s="152">
        <v>73</v>
      </c>
      <c r="G116" s="54">
        <v>328</v>
      </c>
      <c r="H116" s="153">
        <v>5</v>
      </c>
      <c r="I116" s="152">
        <v>99</v>
      </c>
      <c r="J116" s="53">
        <v>498</v>
      </c>
      <c r="K116" s="53">
        <v>20</v>
      </c>
      <c r="L116" s="152">
        <v>37</v>
      </c>
      <c r="M116" s="36">
        <v>7.93</v>
      </c>
      <c r="N116" s="117">
        <v>8.0299999999999994</v>
      </c>
      <c r="O116" s="37">
        <v>983</v>
      </c>
      <c r="P116" s="118">
        <v>751</v>
      </c>
      <c r="Q116" s="16">
        <v>59.2</v>
      </c>
      <c r="R116" s="48">
        <v>3.4</v>
      </c>
      <c r="S116" s="152">
        <v>49</v>
      </c>
      <c r="T116" s="16">
        <v>7.8</v>
      </c>
      <c r="U116" s="16">
        <v>3.69</v>
      </c>
      <c r="V116" s="152">
        <v>75</v>
      </c>
      <c r="W116" s="154">
        <v>2053</v>
      </c>
      <c r="X116" s="155">
        <f t="shared" si="48"/>
        <v>4.3773987206823026</v>
      </c>
      <c r="Y116" s="156">
        <v>7</v>
      </c>
      <c r="Z116" s="157">
        <v>1.5</v>
      </c>
      <c r="AA116" s="65">
        <f t="shared" ref="AA116:AA126" si="49">C116/$C$2</f>
        <v>0.14782608695652175</v>
      </c>
      <c r="AB116" s="66">
        <f t="shared" ref="AB116:AB126" si="50">(C116*D116)/1000</f>
        <v>2.1760000000000002</v>
      </c>
      <c r="AC116" s="67">
        <f t="shared" ref="AC116:AC126" si="51">(AB116)/$E$3</f>
        <v>0.24177777777777779</v>
      </c>
      <c r="AD116" s="68">
        <f t="shared" ref="AD116:AD126" si="52">(C116*G116)/1000</f>
        <v>5.5759999999999996</v>
      </c>
      <c r="AE116" s="67">
        <f t="shared" ref="AE116:AE126" si="53">(AD116)/$G$3</f>
        <v>0.24243478260869564</v>
      </c>
      <c r="AF116" s="151">
        <f t="shared" ref="AF116:AF126" si="54">(0.8*C116*G116)/60</f>
        <v>74.346666666666664</v>
      </c>
    </row>
    <row r="117" spans="1:32" x14ac:dyDescent="0.2">
      <c r="A117" s="20" t="s">
        <v>30</v>
      </c>
      <c r="B117" s="47">
        <v>961</v>
      </c>
      <c r="C117" s="99">
        <v>31</v>
      </c>
      <c r="D117" s="3">
        <v>315</v>
      </c>
      <c r="E117" s="53">
        <v>7</v>
      </c>
      <c r="F117" s="152">
        <v>96</v>
      </c>
      <c r="G117" s="54">
        <v>254</v>
      </c>
      <c r="H117" s="153">
        <v>6</v>
      </c>
      <c r="I117" s="152">
        <v>98</v>
      </c>
      <c r="J117" s="53">
        <v>464</v>
      </c>
      <c r="K117" s="53">
        <v>22</v>
      </c>
      <c r="L117" s="152">
        <v>95</v>
      </c>
      <c r="M117" s="36">
        <v>7.9240000000000013</v>
      </c>
      <c r="N117" s="117">
        <v>7.4466666666666663</v>
      </c>
      <c r="O117" s="37">
        <v>983.2</v>
      </c>
      <c r="P117" s="118">
        <v>622.66666666666663</v>
      </c>
      <c r="Q117" s="16">
        <v>51.1</v>
      </c>
      <c r="R117" s="48">
        <v>7.4</v>
      </c>
      <c r="S117" s="152">
        <v>85</v>
      </c>
      <c r="T117" s="16">
        <v>7.5</v>
      </c>
      <c r="U117" s="16">
        <v>3.09</v>
      </c>
      <c r="V117" s="152">
        <v>63</v>
      </c>
      <c r="W117" s="3">
        <v>2090</v>
      </c>
      <c r="X117" s="155">
        <f t="shared" si="48"/>
        <v>2.1748178980228929</v>
      </c>
      <c r="Y117" s="158">
        <v>15</v>
      </c>
      <c r="Z117" s="158">
        <v>1.6</v>
      </c>
      <c r="AA117" s="65">
        <f t="shared" si="49"/>
        <v>0.26956521739130435</v>
      </c>
      <c r="AB117" s="66">
        <f t="shared" si="50"/>
        <v>9.7650000000000006</v>
      </c>
      <c r="AC117" s="67">
        <f t="shared" si="51"/>
        <v>1.085</v>
      </c>
      <c r="AD117" s="68">
        <f t="shared" si="52"/>
        <v>7.8739999999999997</v>
      </c>
      <c r="AE117" s="67">
        <f t="shared" si="53"/>
        <v>0.34234782608695652</v>
      </c>
      <c r="AF117" s="151">
        <f t="shared" si="54"/>
        <v>104.98666666666666</v>
      </c>
    </row>
    <row r="118" spans="1:32" x14ac:dyDescent="0.2">
      <c r="A118" s="20" t="s">
        <v>31</v>
      </c>
      <c r="B118" s="47">
        <v>857</v>
      </c>
      <c r="C118" s="99">
        <v>28.566666666666666</v>
      </c>
      <c r="D118" s="3">
        <v>160.25</v>
      </c>
      <c r="E118" s="53">
        <v>3.4</v>
      </c>
      <c r="F118" s="152">
        <v>97.727749999999986</v>
      </c>
      <c r="G118" s="54">
        <v>232.5</v>
      </c>
      <c r="H118" s="153">
        <v>4.4000000000000004</v>
      </c>
      <c r="I118" s="152">
        <v>98</v>
      </c>
      <c r="J118" s="53">
        <v>420.5</v>
      </c>
      <c r="K118" s="53">
        <v>22.199999999999996</v>
      </c>
      <c r="L118" s="152">
        <v>95</v>
      </c>
      <c r="M118" s="36">
        <v>7.8975</v>
      </c>
      <c r="N118" s="117">
        <v>7.5920000000000005</v>
      </c>
      <c r="O118" s="37">
        <v>1037.75</v>
      </c>
      <c r="P118" s="118">
        <v>742</v>
      </c>
      <c r="Q118" s="16">
        <v>73.05</v>
      </c>
      <c r="R118" s="48">
        <v>5.5939999999999994</v>
      </c>
      <c r="S118" s="152">
        <v>90</v>
      </c>
      <c r="T118" s="16">
        <v>8.83</v>
      </c>
      <c r="U118" s="16">
        <v>1.8900000000000001</v>
      </c>
      <c r="V118" s="152">
        <v>86</v>
      </c>
      <c r="W118" s="3">
        <v>2158</v>
      </c>
      <c r="X118" s="155">
        <f t="shared" si="48"/>
        <v>2.5180863477246209</v>
      </c>
      <c r="Y118" s="158">
        <v>0</v>
      </c>
      <c r="Z118" s="158" t="s">
        <v>80</v>
      </c>
      <c r="AA118" s="65">
        <f t="shared" si="49"/>
        <v>0.24840579710144928</v>
      </c>
      <c r="AB118" s="66">
        <f t="shared" si="50"/>
        <v>4.5778083333333335</v>
      </c>
      <c r="AC118" s="67">
        <f t="shared" si="51"/>
        <v>0.50864537037037039</v>
      </c>
      <c r="AD118" s="68">
        <f t="shared" si="52"/>
        <v>6.64175</v>
      </c>
      <c r="AE118" s="67">
        <f t="shared" si="53"/>
        <v>0.2887717391304348</v>
      </c>
      <c r="AF118" s="151">
        <f t="shared" si="54"/>
        <v>88.556666666666672</v>
      </c>
    </row>
    <row r="119" spans="1:32" x14ac:dyDescent="0.2">
      <c r="A119" s="20" t="s">
        <v>32</v>
      </c>
      <c r="B119" s="47">
        <v>719</v>
      </c>
      <c r="C119" s="99">
        <v>23.193548387096776</v>
      </c>
      <c r="D119" s="3">
        <v>98.25</v>
      </c>
      <c r="E119" s="53">
        <v>5.8</v>
      </c>
      <c r="F119" s="152">
        <v>93.885249999999999</v>
      </c>
      <c r="G119" s="54">
        <v>205</v>
      </c>
      <c r="H119" s="153">
        <v>5.833333333333333</v>
      </c>
      <c r="I119" s="152">
        <v>97.555250000000001</v>
      </c>
      <c r="J119" s="53">
        <v>386</v>
      </c>
      <c r="K119" s="53">
        <v>19.999999999999996</v>
      </c>
      <c r="L119" s="152">
        <v>94.070999999999998</v>
      </c>
      <c r="M119" s="36">
        <v>7.7250000000000005</v>
      </c>
      <c r="N119" s="117">
        <v>7.9050000000000002</v>
      </c>
      <c r="O119" s="37">
        <v>987</v>
      </c>
      <c r="P119" s="118">
        <v>636.33333333333337</v>
      </c>
      <c r="Q119" s="16">
        <v>41.550000000000004</v>
      </c>
      <c r="R119" s="48">
        <v>5.3950000000000005</v>
      </c>
      <c r="S119" s="152">
        <v>85.878999999999991</v>
      </c>
      <c r="T119" s="16">
        <v>6.32</v>
      </c>
      <c r="U119" s="16">
        <v>2.1566666666666667</v>
      </c>
      <c r="V119" s="152">
        <v>58.372749999999996</v>
      </c>
      <c r="W119" s="3">
        <v>2290</v>
      </c>
      <c r="X119" s="159">
        <f t="shared" si="48"/>
        <v>3.1849791376912377</v>
      </c>
      <c r="Y119" s="158">
        <v>0</v>
      </c>
      <c r="Z119" s="158" t="s">
        <v>80</v>
      </c>
      <c r="AA119" s="65">
        <f t="shared" si="49"/>
        <v>0.20168302945301544</v>
      </c>
      <c r="AB119" s="66">
        <f t="shared" si="50"/>
        <v>2.2787661290322578</v>
      </c>
      <c r="AC119" s="67">
        <f t="shared" si="51"/>
        <v>0.25319623655913975</v>
      </c>
      <c r="AD119" s="68">
        <f t="shared" si="52"/>
        <v>4.7546774193548389</v>
      </c>
      <c r="AE119" s="67">
        <f t="shared" si="53"/>
        <v>0.20672510518934081</v>
      </c>
      <c r="AF119" s="151">
        <f t="shared" si="54"/>
        <v>63.395698924731192</v>
      </c>
    </row>
    <row r="120" spans="1:32" x14ac:dyDescent="0.2">
      <c r="A120" s="20" t="s">
        <v>33</v>
      </c>
      <c r="B120" s="47">
        <v>746</v>
      </c>
      <c r="C120" s="99">
        <v>24.866666666666667</v>
      </c>
      <c r="D120" s="3">
        <v>142.80000000000001</v>
      </c>
      <c r="E120" s="53">
        <v>7</v>
      </c>
      <c r="F120" s="152">
        <v>94.766400000000004</v>
      </c>
      <c r="G120" s="54">
        <v>252</v>
      </c>
      <c r="H120" s="153">
        <v>5.833333333333333</v>
      </c>
      <c r="I120" s="152">
        <v>97.595200000000006</v>
      </c>
      <c r="J120" s="53">
        <v>478.4</v>
      </c>
      <c r="K120" s="53">
        <v>24.149999999999995</v>
      </c>
      <c r="L120" s="152">
        <v>94.553799999999995</v>
      </c>
      <c r="M120" s="36">
        <v>7.7919999999999998</v>
      </c>
      <c r="N120" s="117">
        <v>7.9233333333333329</v>
      </c>
      <c r="O120" s="37">
        <v>950.2</v>
      </c>
      <c r="P120" s="118">
        <v>728.16666666666663</v>
      </c>
      <c r="Q120" s="16">
        <v>51.9</v>
      </c>
      <c r="R120" s="48">
        <v>7.1216666666666661</v>
      </c>
      <c r="S120" s="152">
        <v>84.0916</v>
      </c>
      <c r="T120" s="16">
        <v>7.6959999999999997</v>
      </c>
      <c r="U120" s="16">
        <v>1.8766666666666667</v>
      </c>
      <c r="V120" s="152">
        <v>72.020600000000002</v>
      </c>
      <c r="W120" s="3">
        <v>2250</v>
      </c>
      <c r="X120" s="159">
        <f t="shared" si="48"/>
        <v>3.0160857908847185</v>
      </c>
      <c r="Y120" s="158">
        <v>7</v>
      </c>
      <c r="Z120" s="158">
        <v>2</v>
      </c>
      <c r="AA120" s="65">
        <f t="shared" si="49"/>
        <v>0.21623188405797103</v>
      </c>
      <c r="AB120" s="66">
        <f t="shared" si="50"/>
        <v>3.5509600000000003</v>
      </c>
      <c r="AC120" s="67">
        <f t="shared" si="51"/>
        <v>0.39455111111111113</v>
      </c>
      <c r="AD120" s="68">
        <f t="shared" si="52"/>
        <v>6.2664000000000009</v>
      </c>
      <c r="AE120" s="67">
        <f t="shared" si="53"/>
        <v>0.27245217391304349</v>
      </c>
      <c r="AF120" s="151">
        <f t="shared" si="54"/>
        <v>83.551999999999992</v>
      </c>
    </row>
    <row r="121" spans="1:32" x14ac:dyDescent="0.2">
      <c r="A121" s="20" t="s">
        <v>34</v>
      </c>
      <c r="B121" s="47">
        <v>739</v>
      </c>
      <c r="C121" s="99">
        <v>23.838709677419356</v>
      </c>
      <c r="D121" s="3">
        <v>208.5</v>
      </c>
      <c r="E121" s="53">
        <v>7.6</v>
      </c>
      <c r="F121" s="152">
        <v>96.031000000000006</v>
      </c>
      <c r="G121" s="54">
        <v>262.5</v>
      </c>
      <c r="H121" s="153">
        <v>5.8</v>
      </c>
      <c r="I121" s="152">
        <v>97.689499999999995</v>
      </c>
      <c r="J121" s="53">
        <v>552</v>
      </c>
      <c r="K121" s="53">
        <v>22.56</v>
      </c>
      <c r="L121" s="152">
        <v>95.647500000000008</v>
      </c>
      <c r="M121" s="36">
        <v>7.6574999999999998</v>
      </c>
      <c r="N121" s="117">
        <v>7.846000000000001</v>
      </c>
      <c r="O121" s="37">
        <v>997.5</v>
      </c>
      <c r="P121" s="118">
        <v>680.2</v>
      </c>
      <c r="Q121" s="16">
        <v>59.174999999999997</v>
      </c>
      <c r="R121" s="48">
        <v>4.0619999999999994</v>
      </c>
      <c r="S121" s="152">
        <v>93.33</v>
      </c>
      <c r="T121" s="16">
        <v>10.024999999999999</v>
      </c>
      <c r="U121" s="16">
        <v>4.5780000000000003</v>
      </c>
      <c r="V121" s="152">
        <v>68.780333333333331</v>
      </c>
      <c r="W121" s="3">
        <v>2340</v>
      </c>
      <c r="X121" s="159">
        <f t="shared" si="48"/>
        <v>3.1664411366711773</v>
      </c>
      <c r="Y121" s="158">
        <v>0</v>
      </c>
      <c r="Z121" s="158" t="s">
        <v>80</v>
      </c>
      <c r="AA121" s="65">
        <f t="shared" si="49"/>
        <v>0.20729312762973354</v>
      </c>
      <c r="AB121" s="66">
        <f t="shared" si="50"/>
        <v>4.9703709677419354</v>
      </c>
      <c r="AC121" s="67">
        <f t="shared" si="51"/>
        <v>0.55226344086021506</v>
      </c>
      <c r="AD121" s="68">
        <f t="shared" si="52"/>
        <v>6.2576612903225808</v>
      </c>
      <c r="AE121" s="67">
        <f t="shared" si="53"/>
        <v>0.27207223001402525</v>
      </c>
      <c r="AF121" s="151">
        <f t="shared" si="54"/>
        <v>83.435483870967758</v>
      </c>
    </row>
    <row r="122" spans="1:32" x14ac:dyDescent="0.2">
      <c r="A122" s="20" t="s">
        <v>35</v>
      </c>
      <c r="B122" s="46">
        <v>1031</v>
      </c>
      <c r="C122" s="99">
        <v>33</v>
      </c>
      <c r="D122" s="3">
        <v>127</v>
      </c>
      <c r="E122" s="53">
        <v>6</v>
      </c>
      <c r="F122" s="152">
        <v>95</v>
      </c>
      <c r="G122" s="54">
        <v>216</v>
      </c>
      <c r="H122" s="153">
        <v>7</v>
      </c>
      <c r="I122" s="152">
        <v>97</v>
      </c>
      <c r="J122" s="53">
        <v>462</v>
      </c>
      <c r="K122" s="53">
        <v>28</v>
      </c>
      <c r="L122" s="152">
        <v>94</v>
      </c>
      <c r="M122" s="36">
        <v>7.65</v>
      </c>
      <c r="N122" s="118">
        <v>7.78</v>
      </c>
      <c r="O122" s="37">
        <v>961</v>
      </c>
      <c r="P122" s="118">
        <v>925</v>
      </c>
      <c r="Q122" s="16">
        <v>54.1</v>
      </c>
      <c r="R122" s="48">
        <v>8.1999999999999993</v>
      </c>
      <c r="S122" s="152">
        <v>84</v>
      </c>
      <c r="T122" s="16">
        <v>9</v>
      </c>
      <c r="U122" s="16">
        <v>2.4900000000000002</v>
      </c>
      <c r="V122" s="152">
        <v>76</v>
      </c>
      <c r="W122" s="160">
        <v>2329</v>
      </c>
      <c r="X122" s="159">
        <f t="shared" si="48"/>
        <v>2.2589718719689622</v>
      </c>
      <c r="Y122" s="158">
        <v>14</v>
      </c>
      <c r="Z122" s="158">
        <v>1.5</v>
      </c>
      <c r="AA122" s="65">
        <f t="shared" si="49"/>
        <v>0.28695652173913044</v>
      </c>
      <c r="AB122" s="66">
        <f t="shared" si="50"/>
        <v>4.1909999999999998</v>
      </c>
      <c r="AC122" s="67">
        <f t="shared" si="51"/>
        <v>0.46566666666666667</v>
      </c>
      <c r="AD122" s="68">
        <f t="shared" si="52"/>
        <v>7.1280000000000001</v>
      </c>
      <c r="AE122" s="67">
        <f t="shared" si="53"/>
        <v>0.30991304347826087</v>
      </c>
      <c r="AF122" s="151">
        <f t="shared" si="54"/>
        <v>95.04</v>
      </c>
    </row>
    <row r="123" spans="1:32" x14ac:dyDescent="0.2">
      <c r="A123" s="20" t="s">
        <v>36</v>
      </c>
      <c r="B123" s="46">
        <v>800</v>
      </c>
      <c r="C123" s="99">
        <v>26.666666666666668</v>
      </c>
      <c r="D123" s="3">
        <v>108.75</v>
      </c>
      <c r="E123" s="53">
        <v>4.2</v>
      </c>
      <c r="F123" s="152">
        <v>95.783749999999998</v>
      </c>
      <c r="G123" s="54">
        <v>230</v>
      </c>
      <c r="H123" s="153">
        <v>8</v>
      </c>
      <c r="I123" s="152">
        <v>95.958749999999995</v>
      </c>
      <c r="J123" s="53">
        <v>385.5</v>
      </c>
      <c r="K123" s="53">
        <v>24.419999999999998</v>
      </c>
      <c r="L123" s="152">
        <v>93.396250000000009</v>
      </c>
      <c r="M123" s="36">
        <v>7.77</v>
      </c>
      <c r="N123" s="118">
        <v>8.2140000000000004</v>
      </c>
      <c r="O123" s="37">
        <v>1070.5</v>
      </c>
      <c r="P123" s="118">
        <v>790.8</v>
      </c>
      <c r="Q123" s="16">
        <v>61.5</v>
      </c>
      <c r="R123" s="48">
        <v>6.5060000000000002</v>
      </c>
      <c r="S123" s="152">
        <v>89.296250000000001</v>
      </c>
      <c r="T123" s="16">
        <v>7.0775000000000006</v>
      </c>
      <c r="U123" s="16">
        <v>1.3120000000000001</v>
      </c>
      <c r="V123" s="152">
        <v>80.008499999999998</v>
      </c>
      <c r="W123" s="160">
        <v>2339</v>
      </c>
      <c r="X123" s="159">
        <f t="shared" si="48"/>
        <v>2.9237500000000001</v>
      </c>
      <c r="Y123" s="158">
        <v>11</v>
      </c>
      <c r="Z123" s="158">
        <v>1.5</v>
      </c>
      <c r="AA123" s="65">
        <f t="shared" si="49"/>
        <v>0.2318840579710145</v>
      </c>
      <c r="AB123" s="66">
        <f t="shared" si="50"/>
        <v>2.9</v>
      </c>
      <c r="AC123" s="67">
        <f t="shared" si="51"/>
        <v>0.32222222222222219</v>
      </c>
      <c r="AD123" s="68">
        <f t="shared" si="52"/>
        <v>6.1333333333333337</v>
      </c>
      <c r="AE123" s="67">
        <f t="shared" si="53"/>
        <v>0.26666666666666666</v>
      </c>
      <c r="AF123" s="151">
        <f t="shared" si="54"/>
        <v>81.777777777777786</v>
      </c>
    </row>
    <row r="124" spans="1:32" x14ac:dyDescent="0.2">
      <c r="A124" s="20" t="s">
        <v>37</v>
      </c>
      <c r="B124" s="46">
        <v>951</v>
      </c>
      <c r="C124" s="99">
        <v>30.677419354838708</v>
      </c>
      <c r="D124" s="3">
        <v>118.5</v>
      </c>
      <c r="E124" s="53">
        <v>5.4</v>
      </c>
      <c r="F124" s="152">
        <v>95.124500000000012</v>
      </c>
      <c r="G124" s="54">
        <v>185</v>
      </c>
      <c r="H124" s="153">
        <v>5.2</v>
      </c>
      <c r="I124" s="152">
        <v>96.897750000000002</v>
      </c>
      <c r="J124" s="53">
        <v>342</v>
      </c>
      <c r="K124" s="53">
        <v>15.279999999999998</v>
      </c>
      <c r="L124" s="152">
        <v>94.7</v>
      </c>
      <c r="M124" s="36">
        <v>7.62</v>
      </c>
      <c r="N124" s="118">
        <v>7.5820000000000007</v>
      </c>
      <c r="O124" s="37">
        <v>990.75</v>
      </c>
      <c r="P124" s="118">
        <v>747.4</v>
      </c>
      <c r="Q124" s="16">
        <v>43.075000000000003</v>
      </c>
      <c r="R124" s="48">
        <v>2.7280000000000002</v>
      </c>
      <c r="S124" s="152">
        <v>92.8035</v>
      </c>
      <c r="T124" s="16">
        <v>5.0224999999999991</v>
      </c>
      <c r="U124" s="16">
        <v>2.5379999999999998</v>
      </c>
      <c r="V124" s="152">
        <v>46.870750000000001</v>
      </c>
      <c r="W124" s="160">
        <v>2441</v>
      </c>
      <c r="X124" s="159">
        <f t="shared" si="48"/>
        <v>2.5667718191377498</v>
      </c>
      <c r="Y124" s="158">
        <v>19</v>
      </c>
      <c r="Z124" s="158">
        <v>1.2</v>
      </c>
      <c r="AA124" s="65">
        <f t="shared" si="49"/>
        <v>0.2667601683029453</v>
      </c>
      <c r="AB124" s="66">
        <f t="shared" si="50"/>
        <v>3.635274193548387</v>
      </c>
      <c r="AC124" s="67">
        <f t="shared" si="51"/>
        <v>0.40391935483870967</v>
      </c>
      <c r="AD124" s="68">
        <f t="shared" si="52"/>
        <v>5.6753225806451608</v>
      </c>
      <c r="AE124" s="67">
        <f t="shared" si="53"/>
        <v>0.24675315568022438</v>
      </c>
      <c r="AF124" s="151">
        <f t="shared" si="54"/>
        <v>75.670967741935485</v>
      </c>
    </row>
    <row r="125" spans="1:32" x14ac:dyDescent="0.2">
      <c r="A125" s="20" t="s">
        <v>38</v>
      </c>
      <c r="B125" s="46">
        <v>818</v>
      </c>
      <c r="C125" s="99">
        <v>27.266666666666666</v>
      </c>
      <c r="D125" s="3">
        <v>142</v>
      </c>
      <c r="E125" s="53">
        <v>5.166666666666667</v>
      </c>
      <c r="F125" s="152">
        <v>96.551000000000002</v>
      </c>
      <c r="G125" s="54">
        <v>236</v>
      </c>
      <c r="H125" s="153">
        <v>3.3333333333333335</v>
      </c>
      <c r="I125" s="152">
        <v>98.493399999999994</v>
      </c>
      <c r="J125" s="53">
        <v>464.6</v>
      </c>
      <c r="K125" s="53">
        <v>16.533333333333331</v>
      </c>
      <c r="L125" s="152">
        <v>96.274999999999991</v>
      </c>
      <c r="M125" s="36">
        <v>7.4099999999999993</v>
      </c>
      <c r="N125" s="118">
        <v>7.3716666666666661</v>
      </c>
      <c r="O125" s="37">
        <v>1037</v>
      </c>
      <c r="P125" s="118">
        <v>755.66666666666663</v>
      </c>
      <c r="Q125" s="16">
        <v>61.239999999999995</v>
      </c>
      <c r="R125" s="48">
        <v>3.561666666666667</v>
      </c>
      <c r="S125" s="152">
        <v>93.503999999999991</v>
      </c>
      <c r="T125" s="16">
        <v>5.5339999999999998</v>
      </c>
      <c r="U125" s="16">
        <v>2.2000000000000002</v>
      </c>
      <c r="V125" s="152">
        <v>57.603400000000001</v>
      </c>
      <c r="W125" s="160">
        <v>2338</v>
      </c>
      <c r="X125" s="159">
        <f t="shared" si="48"/>
        <v>2.8581907090464549</v>
      </c>
      <c r="Y125" s="158">
        <v>10</v>
      </c>
      <c r="Z125" s="158">
        <v>1.5</v>
      </c>
      <c r="AA125" s="65">
        <f t="shared" si="49"/>
        <v>0.23710144927536231</v>
      </c>
      <c r="AB125" s="66">
        <f t="shared" si="50"/>
        <v>3.8718666666666661</v>
      </c>
      <c r="AC125" s="67">
        <f t="shared" si="51"/>
        <v>0.43020740740740737</v>
      </c>
      <c r="AD125" s="68">
        <f t="shared" si="52"/>
        <v>6.4349333333333334</v>
      </c>
      <c r="AE125" s="67">
        <f t="shared" si="53"/>
        <v>0.27977971014492753</v>
      </c>
      <c r="AF125" s="151">
        <f t="shared" si="54"/>
        <v>85.799111111111117</v>
      </c>
    </row>
    <row r="126" spans="1:32" ht="13.5" thickBot="1" x14ac:dyDescent="0.25">
      <c r="A126" s="20" t="s">
        <v>39</v>
      </c>
      <c r="B126" s="46">
        <v>1030</v>
      </c>
      <c r="C126" s="100">
        <v>33.225806451612904</v>
      </c>
      <c r="D126" s="3">
        <v>137.25</v>
      </c>
      <c r="E126" s="53">
        <v>5</v>
      </c>
      <c r="F126" s="152">
        <v>94.046500000000009</v>
      </c>
      <c r="G126" s="56">
        <v>182.5</v>
      </c>
      <c r="H126" s="55">
        <v>3.4</v>
      </c>
      <c r="I126" s="152">
        <v>98.370499999999993</v>
      </c>
      <c r="J126" s="55">
        <v>341.25</v>
      </c>
      <c r="K126" s="55">
        <v>16.78</v>
      </c>
      <c r="L126" s="152">
        <v>95.069749999999999</v>
      </c>
      <c r="M126" s="39">
        <v>7.6875</v>
      </c>
      <c r="N126" s="119">
        <v>7.5040000000000004</v>
      </c>
      <c r="O126" s="94">
        <v>963.75</v>
      </c>
      <c r="P126" s="118">
        <v>696.6</v>
      </c>
      <c r="Q126" s="16">
        <v>55.050000000000004</v>
      </c>
      <c r="R126" s="48">
        <v>3.714</v>
      </c>
      <c r="S126" s="152">
        <v>92.354500000000002</v>
      </c>
      <c r="T126" s="16">
        <v>4.585</v>
      </c>
      <c r="U126" s="16">
        <v>2.85</v>
      </c>
      <c r="V126" s="152">
        <v>41.979000000000006</v>
      </c>
      <c r="W126" s="161">
        <v>2467</v>
      </c>
      <c r="X126" s="159">
        <f t="shared" si="48"/>
        <v>2.3951456310679613</v>
      </c>
      <c r="Y126" s="162">
        <v>0</v>
      </c>
      <c r="Z126" s="158" t="s">
        <v>80</v>
      </c>
      <c r="AA126" s="65">
        <f t="shared" si="49"/>
        <v>0.28892005610098176</v>
      </c>
      <c r="AB126" s="66">
        <f t="shared" si="50"/>
        <v>4.5602419354838712</v>
      </c>
      <c r="AC126" s="67">
        <f t="shared" si="51"/>
        <v>0.50669354838709679</v>
      </c>
      <c r="AD126" s="68">
        <f t="shared" si="52"/>
        <v>6.0637096774193555</v>
      </c>
      <c r="AE126" s="67">
        <f t="shared" si="53"/>
        <v>0.26363955119214588</v>
      </c>
      <c r="AF126" s="151">
        <f t="shared" si="54"/>
        <v>80.849462365591393</v>
      </c>
    </row>
    <row r="127" spans="1:32" ht="13.5" thickTop="1" x14ac:dyDescent="0.2">
      <c r="A127" s="90" t="s">
        <v>81</v>
      </c>
      <c r="B127" s="21">
        <f>SUM(B115:B126)</f>
        <v>9606</v>
      </c>
      <c r="C127" s="101"/>
      <c r="D127" s="95"/>
      <c r="E127" s="30"/>
      <c r="F127" s="108"/>
      <c r="G127" s="95"/>
      <c r="H127" s="30"/>
      <c r="I127" s="108"/>
      <c r="J127" s="30"/>
      <c r="K127" s="30"/>
      <c r="L127" s="108"/>
      <c r="M127" s="23"/>
      <c r="N127" s="101"/>
      <c r="O127" s="110"/>
      <c r="P127" s="121"/>
      <c r="Q127" s="113"/>
      <c r="R127" s="40"/>
      <c r="S127" s="108"/>
      <c r="T127" s="40"/>
      <c r="U127" s="40"/>
      <c r="V127" s="108"/>
      <c r="W127" s="163">
        <f>SUM(W115:W126)</f>
        <v>27236</v>
      </c>
      <c r="X127" s="164">
        <f>SUM(X115:X126)</f>
        <v>35.855072052588802</v>
      </c>
      <c r="Y127" s="165">
        <f>SUM(Y115:Y126)</f>
        <v>83</v>
      </c>
      <c r="Z127" s="166"/>
      <c r="AA127" s="138"/>
      <c r="AB127" s="139"/>
      <c r="AC127" s="140"/>
      <c r="AD127" s="141"/>
      <c r="AE127" s="142"/>
      <c r="AF127" s="167"/>
    </row>
    <row r="128" spans="1:32" ht="13.5" thickBot="1" x14ac:dyDescent="0.25">
      <c r="A128" s="91" t="s">
        <v>82</v>
      </c>
      <c r="B128" s="41">
        <f t="shared" ref="B128:V128" si="55">AVERAGE(B115:B126)</f>
        <v>800.5</v>
      </c>
      <c r="C128" s="102">
        <f t="shared" si="55"/>
        <v>26.275179211469535</v>
      </c>
      <c r="D128" s="96">
        <f t="shared" si="55"/>
        <v>152.94166666666666</v>
      </c>
      <c r="E128" s="80">
        <f t="shared" si="55"/>
        <v>5.5472222222222216</v>
      </c>
      <c r="F128" s="168">
        <f>AVERAGE(F115:F126)</f>
        <v>93.659679166666663</v>
      </c>
      <c r="G128" s="96">
        <f>AVERAGE(G115:G126)</f>
        <v>236.375</v>
      </c>
      <c r="H128" s="80">
        <f>AVERAGE(H115:H126)</f>
        <v>5.3999999999999995</v>
      </c>
      <c r="I128" s="168">
        <f>AVERAGE(I115:I126)</f>
        <v>97.713362500000002</v>
      </c>
      <c r="J128" s="80">
        <f t="shared" si="55"/>
        <v>441.60416666666669</v>
      </c>
      <c r="K128" s="80">
        <f t="shared" si="55"/>
        <v>20.993611111111111</v>
      </c>
      <c r="L128" s="168">
        <f>AVERAGE(L115:L126)</f>
        <v>90.059441666666672</v>
      </c>
      <c r="M128" s="81">
        <f t="shared" si="55"/>
        <v>7.7294583333333335</v>
      </c>
      <c r="N128" s="120">
        <f t="shared" si="55"/>
        <v>7.7462222222222232</v>
      </c>
      <c r="O128" s="111">
        <f t="shared" si="55"/>
        <v>1004.0541666666667</v>
      </c>
      <c r="P128" s="122">
        <f t="shared" si="55"/>
        <v>738.31944444444446</v>
      </c>
      <c r="Q128" s="114">
        <f t="shared" si="55"/>
        <v>55.153333333333336</v>
      </c>
      <c r="R128" s="81">
        <f t="shared" si="55"/>
        <v>5.1151944444444437</v>
      </c>
      <c r="S128" s="168">
        <f t="shared" si="55"/>
        <v>86.021570833333328</v>
      </c>
      <c r="T128" s="81">
        <f t="shared" si="55"/>
        <v>7.1991666666666658</v>
      </c>
      <c r="U128" s="81">
        <f t="shared" si="55"/>
        <v>2.5084444444444451</v>
      </c>
      <c r="V128" s="168">
        <f t="shared" si="55"/>
        <v>66.886277777777778</v>
      </c>
      <c r="W128" s="5">
        <f>AVERAGE(W115:W126)</f>
        <v>2269.6666666666665</v>
      </c>
      <c r="X128" s="169">
        <f>AVERAGE(X115:X126)</f>
        <v>2.9879226710490667</v>
      </c>
      <c r="Y128" s="170"/>
      <c r="Z128" s="81">
        <f t="shared" ref="Z128" si="56">AVERAGE(Z115:Z126)</f>
        <v>1.5428571428571427</v>
      </c>
      <c r="AA128" s="133">
        <f t="shared" ref="AA128" si="57">C128/$C$2</f>
        <v>0.22847981923016986</v>
      </c>
      <c r="AB128" s="134">
        <f t="shared" ref="AB128" si="58">(C128*D128)/1000</f>
        <v>4.018569700567503</v>
      </c>
      <c r="AC128" s="135">
        <f t="shared" ref="AC128" si="59">(AB128)/$E$3</f>
        <v>0.4465077445075003</v>
      </c>
      <c r="AD128" s="136">
        <f t="shared" ref="AD128" si="60">(C128*G128)/1000</f>
        <v>6.2107954861111114</v>
      </c>
      <c r="AE128" s="137">
        <f t="shared" ref="AE128" si="61">(AD128)/$G$3</f>
        <v>0.27003458635265704</v>
      </c>
      <c r="AF128" s="171">
        <f>AVERAGE(AF115:AF126)</f>
        <v>80.948652927120676</v>
      </c>
    </row>
    <row r="129" spans="1:32" ht="13.5" thickTop="1" x14ac:dyDescent="0.2"/>
    <row r="130" spans="1:32" ht="13.5" thickBot="1" x14ac:dyDescent="0.25"/>
    <row r="131" spans="1:32" ht="13.5" thickTop="1" x14ac:dyDescent="0.2">
      <c r="A131" s="86" t="s">
        <v>4</v>
      </c>
      <c r="B131" s="11" t="s">
        <v>5</v>
      </c>
      <c r="C131" s="97" t="s">
        <v>5</v>
      </c>
      <c r="D131" s="103" t="s">
        <v>6</v>
      </c>
      <c r="E131" s="11" t="s">
        <v>7</v>
      </c>
      <c r="F131" s="104" t="s">
        <v>1</v>
      </c>
      <c r="G131" s="103" t="s">
        <v>8</v>
      </c>
      <c r="H131" s="11" t="s">
        <v>9</v>
      </c>
      <c r="I131" s="104" t="s">
        <v>2</v>
      </c>
      <c r="J131" s="11" t="s">
        <v>10</v>
      </c>
      <c r="K131" s="11" t="s">
        <v>11</v>
      </c>
      <c r="L131" s="104" t="s">
        <v>12</v>
      </c>
      <c r="M131" s="11" t="s">
        <v>13</v>
      </c>
      <c r="N131" s="97" t="s">
        <v>14</v>
      </c>
      <c r="O131" s="103" t="s">
        <v>15</v>
      </c>
      <c r="P131" s="97" t="s">
        <v>16</v>
      </c>
      <c r="Q131" s="103" t="s">
        <v>17</v>
      </c>
      <c r="R131" s="11" t="s">
        <v>18</v>
      </c>
      <c r="S131" s="104" t="s">
        <v>19</v>
      </c>
      <c r="T131" s="11" t="s">
        <v>20</v>
      </c>
      <c r="U131" s="11" t="s">
        <v>21</v>
      </c>
      <c r="V131" s="104" t="s">
        <v>22</v>
      </c>
      <c r="W131" s="12" t="s">
        <v>70</v>
      </c>
      <c r="X131" s="144" t="s">
        <v>71</v>
      </c>
      <c r="Y131" s="145" t="s">
        <v>72</v>
      </c>
      <c r="Z131" s="145" t="s">
        <v>73</v>
      </c>
      <c r="AA131" s="57" t="s">
        <v>45</v>
      </c>
      <c r="AB131" s="58" t="s">
        <v>46</v>
      </c>
      <c r="AC131" s="59" t="s">
        <v>47</v>
      </c>
      <c r="AD131" s="60" t="s">
        <v>45</v>
      </c>
      <c r="AE131" s="59" t="s">
        <v>45</v>
      </c>
      <c r="AF131" s="57" t="s">
        <v>74</v>
      </c>
    </row>
    <row r="132" spans="1:32" ht="13.5" thickBot="1" x14ac:dyDescent="0.25">
      <c r="A132" s="87" t="s">
        <v>83</v>
      </c>
      <c r="B132" s="8" t="s">
        <v>24</v>
      </c>
      <c r="C132" s="98" t="s">
        <v>25</v>
      </c>
      <c r="D132" s="92" t="s">
        <v>26</v>
      </c>
      <c r="E132" s="8" t="s">
        <v>26</v>
      </c>
      <c r="F132" s="105" t="s">
        <v>27</v>
      </c>
      <c r="G132" s="92" t="s">
        <v>26</v>
      </c>
      <c r="H132" s="8" t="s">
        <v>26</v>
      </c>
      <c r="I132" s="105" t="s">
        <v>27</v>
      </c>
      <c r="J132" s="8" t="s">
        <v>26</v>
      </c>
      <c r="K132" s="8" t="s">
        <v>26</v>
      </c>
      <c r="L132" s="105" t="s">
        <v>27</v>
      </c>
      <c r="M132" s="8"/>
      <c r="N132" s="115"/>
      <c r="O132" s="92"/>
      <c r="P132" s="115"/>
      <c r="Q132" s="112"/>
      <c r="R132" s="7"/>
      <c r="S132" s="105" t="s">
        <v>27</v>
      </c>
      <c r="T132" s="7"/>
      <c r="U132" s="7"/>
      <c r="V132" s="105" t="s">
        <v>27</v>
      </c>
      <c r="W132" s="9" t="s">
        <v>76</v>
      </c>
      <c r="X132" s="146" t="s">
        <v>77</v>
      </c>
      <c r="Y132" s="9" t="s">
        <v>78</v>
      </c>
      <c r="Z132" s="9" t="s">
        <v>27</v>
      </c>
      <c r="AA132" s="61" t="s">
        <v>5</v>
      </c>
      <c r="AB132" s="62" t="s">
        <v>49</v>
      </c>
      <c r="AC132" s="63" t="s">
        <v>50</v>
      </c>
      <c r="AD132" s="64" t="s">
        <v>51</v>
      </c>
      <c r="AE132" s="63" t="s">
        <v>52</v>
      </c>
      <c r="AF132" s="61" t="s">
        <v>79</v>
      </c>
    </row>
    <row r="133" spans="1:32" ht="13.5" thickTop="1" x14ac:dyDescent="0.2">
      <c r="A133" s="20" t="s">
        <v>28</v>
      </c>
      <c r="B133" s="47">
        <v>970</v>
      </c>
      <c r="C133" s="99">
        <v>31.29</v>
      </c>
      <c r="D133" s="19">
        <v>101</v>
      </c>
      <c r="E133" s="50">
        <v>5.333333333333333</v>
      </c>
      <c r="F133" s="147">
        <v>94.463400000000007</v>
      </c>
      <c r="G133" s="52">
        <v>254</v>
      </c>
      <c r="H133" s="51">
        <v>5</v>
      </c>
      <c r="I133" s="147">
        <v>97.42140000000002</v>
      </c>
      <c r="J133" s="51">
        <v>341.8</v>
      </c>
      <c r="K133" s="51">
        <v>18.05</v>
      </c>
      <c r="L133" s="147">
        <v>94.415999999999997</v>
      </c>
      <c r="M133" s="34">
        <v>7.5319999999999991</v>
      </c>
      <c r="N133" s="116">
        <v>7.5500000000000007</v>
      </c>
      <c r="O133" s="93">
        <v>1002.2</v>
      </c>
      <c r="P133" s="99">
        <v>791.16666666666663</v>
      </c>
      <c r="Q133" s="16">
        <v>45.7</v>
      </c>
      <c r="R133" s="48">
        <v>4.3649999999999993</v>
      </c>
      <c r="S133" s="147">
        <v>90.003</v>
      </c>
      <c r="T133" s="16">
        <v>4.0720000000000001</v>
      </c>
      <c r="U133" s="16">
        <v>3.1166666666666667</v>
      </c>
      <c r="V133" s="147">
        <v>36.320250000000001</v>
      </c>
      <c r="W133" s="148">
        <v>2422</v>
      </c>
      <c r="X133" s="159">
        <f t="shared" ref="X133:X144" si="62">W133/B133</f>
        <v>2.4969072164948454</v>
      </c>
      <c r="Y133" s="150">
        <v>0</v>
      </c>
      <c r="Z133" s="150" t="s">
        <v>80</v>
      </c>
      <c r="AA133" s="65">
        <f>C133/$C$2</f>
        <v>0.27208695652173914</v>
      </c>
      <c r="AB133" s="66">
        <f>(C133*D133)/1000</f>
        <v>3.1602899999999998</v>
      </c>
      <c r="AC133" s="67">
        <f>(AB133)/$E$3</f>
        <v>0.35114333333333331</v>
      </c>
      <c r="AD133" s="68">
        <f>(C133*G133)/1000</f>
        <v>7.9476599999999999</v>
      </c>
      <c r="AE133" s="67">
        <f>(AD133)/$G$3</f>
        <v>0.34555043478260872</v>
      </c>
      <c r="AF133" s="151">
        <f>(0.8*C133*G133)/60</f>
        <v>105.9688</v>
      </c>
    </row>
    <row r="134" spans="1:32" x14ac:dyDescent="0.2">
      <c r="A134" s="20" t="s">
        <v>29</v>
      </c>
      <c r="B134" s="47">
        <v>764</v>
      </c>
      <c r="C134" s="99">
        <v>27.285714285714285</v>
      </c>
      <c r="D134" s="3">
        <v>131.75</v>
      </c>
      <c r="E134" s="53">
        <v>7.8</v>
      </c>
      <c r="F134" s="152">
        <v>93.6935</v>
      </c>
      <c r="G134" s="54">
        <v>245</v>
      </c>
      <c r="H134" s="153">
        <v>4</v>
      </c>
      <c r="I134" s="152">
        <v>98.509250000000009</v>
      </c>
      <c r="J134" s="53">
        <v>443</v>
      </c>
      <c r="K134" s="53">
        <v>16.220000000000002</v>
      </c>
      <c r="L134" s="152">
        <v>96.342750000000009</v>
      </c>
      <c r="M134" s="36">
        <v>7.6274999999999995</v>
      </c>
      <c r="N134" s="117">
        <v>7.7679999999999989</v>
      </c>
      <c r="O134" s="37">
        <v>1202.25</v>
      </c>
      <c r="P134" s="118">
        <v>924.2</v>
      </c>
      <c r="Q134" s="16">
        <v>61.750000000000007</v>
      </c>
      <c r="R134" s="48">
        <v>8.7439999999999998</v>
      </c>
      <c r="S134" s="152">
        <v>82.618249999999989</v>
      </c>
      <c r="T134" s="16">
        <v>9.3375000000000004</v>
      </c>
      <c r="U134" s="16">
        <v>3.0579999999999998</v>
      </c>
      <c r="V134" s="152">
        <v>58.854750000000003</v>
      </c>
      <c r="W134" s="154">
        <v>2142</v>
      </c>
      <c r="X134" s="159">
        <f t="shared" si="62"/>
        <v>2.8036649214659688</v>
      </c>
      <c r="Y134" s="156">
        <v>0</v>
      </c>
      <c r="Z134" s="157" t="s">
        <v>80</v>
      </c>
      <c r="AA134" s="65">
        <f t="shared" ref="AA134:AA144" si="63">C134/$C$2</f>
        <v>0.23726708074534161</v>
      </c>
      <c r="AB134" s="66">
        <f t="shared" ref="AB134:AB144" si="64">(C134*D134)/1000</f>
        <v>3.5948928571428569</v>
      </c>
      <c r="AC134" s="67">
        <f t="shared" ref="AC134:AC144" si="65">(AB134)/$E$3</f>
        <v>0.39943253968253967</v>
      </c>
      <c r="AD134" s="68">
        <f t="shared" ref="AD134:AD144" si="66">(C134*G134)/1000</f>
        <v>6.6849999999999996</v>
      </c>
      <c r="AE134" s="67">
        <f t="shared" ref="AE134:AE144" si="67">(AD134)/$G$3</f>
        <v>0.29065217391304349</v>
      </c>
      <c r="AF134" s="151">
        <f t="shared" ref="AF134:AF144" si="68">(0.8*C134*G134)/60</f>
        <v>89.13333333333334</v>
      </c>
    </row>
    <row r="135" spans="1:32" x14ac:dyDescent="0.2">
      <c r="A135" s="20" t="s">
        <v>30</v>
      </c>
      <c r="B135" s="47">
        <v>718</v>
      </c>
      <c r="C135" s="99">
        <v>23.161290322580644</v>
      </c>
      <c r="D135" s="3">
        <v>115</v>
      </c>
      <c r="E135" s="53">
        <v>5.6</v>
      </c>
      <c r="F135" s="152">
        <v>95.1875</v>
      </c>
      <c r="G135" s="54">
        <v>225</v>
      </c>
      <c r="H135" s="153">
        <v>4</v>
      </c>
      <c r="I135" s="152">
        <v>98.273750000000007</v>
      </c>
      <c r="J135" s="53">
        <v>413</v>
      </c>
      <c r="K135" s="53">
        <v>23.5</v>
      </c>
      <c r="L135" s="152">
        <v>93.895250000000004</v>
      </c>
      <c r="M135" s="36">
        <v>7.7149999999999999</v>
      </c>
      <c r="N135" s="117">
        <v>7.7759999999999989</v>
      </c>
      <c r="O135" s="37">
        <v>875.5</v>
      </c>
      <c r="P135" s="118">
        <v>741.2</v>
      </c>
      <c r="Q135" s="16">
        <v>54.924999999999997</v>
      </c>
      <c r="R135" s="48">
        <v>9.4619999999999997</v>
      </c>
      <c r="S135" s="152">
        <v>80.263499999999993</v>
      </c>
      <c r="T135" s="16">
        <v>5.9124999999999996</v>
      </c>
      <c r="U135" s="16">
        <v>3.5799999999999996</v>
      </c>
      <c r="V135" s="152">
        <v>58.94766666666667</v>
      </c>
      <c r="W135" s="3">
        <v>2335</v>
      </c>
      <c r="X135" s="159">
        <f t="shared" si="62"/>
        <v>3.2520891364902509</v>
      </c>
      <c r="Y135" s="158">
        <v>12</v>
      </c>
      <c r="Z135" s="158">
        <v>2</v>
      </c>
      <c r="AA135" s="65">
        <f t="shared" si="63"/>
        <v>0.20140252454417951</v>
      </c>
      <c r="AB135" s="66">
        <f t="shared" si="64"/>
        <v>2.6635483870967742</v>
      </c>
      <c r="AC135" s="67">
        <f t="shared" si="65"/>
        <v>0.29594982078853049</v>
      </c>
      <c r="AD135" s="68">
        <f t="shared" si="66"/>
        <v>5.2112903225806448</v>
      </c>
      <c r="AE135" s="67">
        <f t="shared" si="67"/>
        <v>0.22657784011220194</v>
      </c>
      <c r="AF135" s="151">
        <f t="shared" si="68"/>
        <v>69.483870967741936</v>
      </c>
    </row>
    <row r="136" spans="1:32" x14ac:dyDescent="0.2">
      <c r="A136" s="20" t="s">
        <v>31</v>
      </c>
      <c r="B136" s="47">
        <v>779</v>
      </c>
      <c r="C136" s="99">
        <v>25.966666666666665</v>
      </c>
      <c r="D136" s="3">
        <v>155</v>
      </c>
      <c r="E136" s="53">
        <v>4.2</v>
      </c>
      <c r="F136" s="152">
        <v>97.358249999999998</v>
      </c>
      <c r="G136" s="54">
        <v>320</v>
      </c>
      <c r="H136" s="153">
        <v>5</v>
      </c>
      <c r="I136" s="152">
        <v>98.314499999999995</v>
      </c>
      <c r="J136" s="53">
        <v>537</v>
      </c>
      <c r="K136" s="53">
        <v>19.8</v>
      </c>
      <c r="L136" s="152">
        <v>95.760999999999996</v>
      </c>
      <c r="M136" s="36">
        <v>7.4</v>
      </c>
      <c r="N136" s="117">
        <v>7.8420000000000005</v>
      </c>
      <c r="O136" s="37">
        <v>796.75</v>
      </c>
      <c r="P136" s="118">
        <v>667</v>
      </c>
      <c r="Q136" s="16">
        <v>47.274999999999999</v>
      </c>
      <c r="R136" s="48">
        <v>7.9760000000000009</v>
      </c>
      <c r="S136" s="152">
        <v>80.289500000000004</v>
      </c>
      <c r="T136" s="16">
        <v>5.3949999999999996</v>
      </c>
      <c r="U136" s="16">
        <v>1.67</v>
      </c>
      <c r="V136" s="152">
        <v>63.348999999999997</v>
      </c>
      <c r="W136" s="3">
        <v>2350</v>
      </c>
      <c r="X136" s="159">
        <f t="shared" si="62"/>
        <v>3.0166880616174581</v>
      </c>
      <c r="Y136" s="158">
        <v>12</v>
      </c>
      <c r="Z136" s="158">
        <v>2</v>
      </c>
      <c r="AA136" s="65">
        <f t="shared" si="63"/>
        <v>0.22579710144927534</v>
      </c>
      <c r="AB136" s="66">
        <f t="shared" si="64"/>
        <v>4.0248333333333326</v>
      </c>
      <c r="AC136" s="67">
        <f t="shared" si="65"/>
        <v>0.4472037037037036</v>
      </c>
      <c r="AD136" s="68">
        <f t="shared" si="66"/>
        <v>8.3093333333333312</v>
      </c>
      <c r="AE136" s="67">
        <f t="shared" si="67"/>
        <v>0.3612753623188405</v>
      </c>
      <c r="AF136" s="151">
        <f t="shared" si="68"/>
        <v>110.79111111111112</v>
      </c>
    </row>
    <row r="137" spans="1:32" x14ac:dyDescent="0.2">
      <c r="A137" s="20" t="s">
        <v>32</v>
      </c>
      <c r="B137" s="47">
        <v>770</v>
      </c>
      <c r="C137" s="99">
        <v>24.838709677419356</v>
      </c>
      <c r="D137" s="3">
        <v>105</v>
      </c>
      <c r="E137" s="53">
        <v>5</v>
      </c>
      <c r="F137" s="152">
        <v>94.729166666666671</v>
      </c>
      <c r="G137" s="54">
        <v>206</v>
      </c>
      <c r="H137" s="153">
        <v>4.1428571428571432</v>
      </c>
      <c r="I137" s="152">
        <v>97.90979999999999</v>
      </c>
      <c r="J137" s="53">
        <v>352.83333333333331</v>
      </c>
      <c r="K137" s="53">
        <v>19.612500000000004</v>
      </c>
      <c r="L137" s="152">
        <v>94.035333333333327</v>
      </c>
      <c r="M137" s="36">
        <v>7.8016666666666659</v>
      </c>
      <c r="N137" s="117">
        <v>7.7749999999999995</v>
      </c>
      <c r="O137" s="37">
        <v>895.33333333333337</v>
      </c>
      <c r="P137" s="118">
        <v>674.625</v>
      </c>
      <c r="Q137" s="16">
        <v>49.550000000000004</v>
      </c>
      <c r="R137" s="48">
        <v>3.4449999999999998</v>
      </c>
      <c r="S137" s="152">
        <v>93.236666666666665</v>
      </c>
      <c r="T137" s="16">
        <v>6.0633333333333335</v>
      </c>
      <c r="U137" s="16">
        <v>3.9949999999999997</v>
      </c>
      <c r="V137" s="152">
        <v>32.696833333333338</v>
      </c>
      <c r="W137" s="3">
        <v>2422</v>
      </c>
      <c r="X137" s="159">
        <f t="shared" si="62"/>
        <v>3.1454545454545455</v>
      </c>
      <c r="Y137" s="158">
        <v>12</v>
      </c>
      <c r="Z137" s="158">
        <v>2</v>
      </c>
      <c r="AA137" s="65">
        <f t="shared" si="63"/>
        <v>0.21598877980364659</v>
      </c>
      <c r="AB137" s="66">
        <f t="shared" si="64"/>
        <v>2.6080645161290321</v>
      </c>
      <c r="AC137" s="67">
        <f t="shared" si="65"/>
        <v>0.28978494623655915</v>
      </c>
      <c r="AD137" s="68">
        <f t="shared" si="66"/>
        <v>5.1167741935483875</v>
      </c>
      <c r="AE137" s="67">
        <f t="shared" si="67"/>
        <v>0.22246844319775597</v>
      </c>
      <c r="AF137" s="151">
        <f t="shared" si="68"/>
        <v>68.223655913978504</v>
      </c>
    </row>
    <row r="138" spans="1:32" x14ac:dyDescent="0.2">
      <c r="A138" s="20" t="s">
        <v>33</v>
      </c>
      <c r="B138" s="47">
        <v>774</v>
      </c>
      <c r="C138" s="99">
        <v>25.8</v>
      </c>
      <c r="D138" s="3">
        <v>140</v>
      </c>
      <c r="E138" s="53">
        <v>3.4</v>
      </c>
      <c r="F138" s="152">
        <v>97.739499999999992</v>
      </c>
      <c r="G138" s="54">
        <v>220</v>
      </c>
      <c r="H138" s="153">
        <v>4</v>
      </c>
      <c r="I138" s="152">
        <v>98.327750000000009</v>
      </c>
      <c r="J138" s="53">
        <v>416.25</v>
      </c>
      <c r="K138" s="53">
        <v>20.98</v>
      </c>
      <c r="L138" s="152">
        <v>95.031500000000008</v>
      </c>
      <c r="M138" s="36">
        <v>7.7525000000000004</v>
      </c>
      <c r="N138" s="117">
        <v>7.9</v>
      </c>
      <c r="O138" s="37">
        <v>990.5</v>
      </c>
      <c r="P138" s="118">
        <v>892.8</v>
      </c>
      <c r="Q138" s="16">
        <v>48.075000000000003</v>
      </c>
      <c r="R138" s="48">
        <v>2.8140000000000001</v>
      </c>
      <c r="S138" s="152">
        <v>93.763500000000008</v>
      </c>
      <c r="T138" s="16">
        <v>6.1549999999999994</v>
      </c>
      <c r="U138" s="16">
        <v>3.9460000000000002</v>
      </c>
      <c r="V138" s="152">
        <v>35.588500000000003</v>
      </c>
      <c r="W138" s="3">
        <v>2333</v>
      </c>
      <c r="X138" s="159">
        <f t="shared" si="62"/>
        <v>3.0142118863049094</v>
      </c>
      <c r="Y138" s="158">
        <v>0</v>
      </c>
      <c r="Z138" s="158" t="s">
        <v>80</v>
      </c>
      <c r="AA138" s="65">
        <f t="shared" si="63"/>
        <v>0.22434782608695653</v>
      </c>
      <c r="AB138" s="66">
        <f t="shared" si="64"/>
        <v>3.6120000000000001</v>
      </c>
      <c r="AC138" s="67">
        <f t="shared" si="65"/>
        <v>0.40133333333333332</v>
      </c>
      <c r="AD138" s="68">
        <f t="shared" si="66"/>
        <v>5.6760000000000002</v>
      </c>
      <c r="AE138" s="67">
        <f t="shared" si="67"/>
        <v>0.24678260869565219</v>
      </c>
      <c r="AF138" s="151">
        <f t="shared" si="68"/>
        <v>75.680000000000007</v>
      </c>
    </row>
    <row r="139" spans="1:32" x14ac:dyDescent="0.2">
      <c r="A139" s="20" t="s">
        <v>34</v>
      </c>
      <c r="B139" s="47">
        <v>846</v>
      </c>
      <c r="C139" s="99">
        <v>27.29032258064516</v>
      </c>
      <c r="D139" s="3">
        <v>168.75</v>
      </c>
      <c r="E139" s="53">
        <v>5.8</v>
      </c>
      <c r="F139" s="152">
        <v>96.495499999999993</v>
      </c>
      <c r="G139" s="54">
        <v>207.5</v>
      </c>
      <c r="H139" s="153">
        <v>7.6</v>
      </c>
      <c r="I139" s="152">
        <v>96.610500000000002</v>
      </c>
      <c r="J139" s="53">
        <v>426.25</v>
      </c>
      <c r="K139" s="53">
        <v>21.46</v>
      </c>
      <c r="L139" s="152">
        <v>93.975249999999988</v>
      </c>
      <c r="M139" s="36">
        <v>7.4874999999999998</v>
      </c>
      <c r="N139" s="117">
        <v>7.7379999999999995</v>
      </c>
      <c r="O139" s="37">
        <v>980.75</v>
      </c>
      <c r="P139" s="118">
        <v>741</v>
      </c>
      <c r="Q139" s="16">
        <v>46.224999999999994</v>
      </c>
      <c r="R139" s="48">
        <v>3.6539999999999999</v>
      </c>
      <c r="S139" s="152">
        <v>91.935249999999996</v>
      </c>
      <c r="T139" s="16">
        <v>4.9550000000000001</v>
      </c>
      <c r="U139" s="16">
        <v>2.9740000000000002</v>
      </c>
      <c r="V139" s="152">
        <v>38.896500000000003</v>
      </c>
      <c r="W139" s="3">
        <v>2388</v>
      </c>
      <c r="X139" s="159">
        <f t="shared" si="62"/>
        <v>2.8226950354609928</v>
      </c>
      <c r="Y139" s="158">
        <v>10</v>
      </c>
      <c r="Z139" s="158">
        <v>2</v>
      </c>
      <c r="AA139" s="65">
        <f t="shared" si="63"/>
        <v>0.23730715287517531</v>
      </c>
      <c r="AB139" s="66">
        <f t="shared" si="64"/>
        <v>4.6052419354838712</v>
      </c>
      <c r="AC139" s="67">
        <f t="shared" si="65"/>
        <v>0.5116935483870968</v>
      </c>
      <c r="AD139" s="68">
        <f t="shared" si="66"/>
        <v>5.6627419354838704</v>
      </c>
      <c r="AE139" s="67">
        <f t="shared" si="67"/>
        <v>0.24620617110799436</v>
      </c>
      <c r="AF139" s="151">
        <f t="shared" si="68"/>
        <v>75.50322580645161</v>
      </c>
    </row>
    <row r="140" spans="1:32" x14ac:dyDescent="0.2">
      <c r="A140" s="20" t="s">
        <v>35</v>
      </c>
      <c r="B140" s="46">
        <v>782</v>
      </c>
      <c r="C140" s="99">
        <v>25.225806451612904</v>
      </c>
      <c r="D140" s="3">
        <v>125.4</v>
      </c>
      <c r="E140" s="53">
        <v>7.333333333333333</v>
      </c>
      <c r="F140" s="152">
        <v>93.502399999999994</v>
      </c>
      <c r="G140" s="54">
        <v>230</v>
      </c>
      <c r="H140" s="153">
        <v>7.666666666666667</v>
      </c>
      <c r="I140" s="152">
        <v>96.193399999999997</v>
      </c>
      <c r="J140" s="53">
        <v>411.2</v>
      </c>
      <c r="K140" s="53">
        <v>26.383333333333336</v>
      </c>
      <c r="L140" s="152">
        <v>92.462199999999996</v>
      </c>
      <c r="M140" s="36">
        <v>7.6599999999999993</v>
      </c>
      <c r="N140" s="117">
        <v>7.8516666666666666</v>
      </c>
      <c r="O140" s="37">
        <v>1077.5999999999999</v>
      </c>
      <c r="P140" s="118">
        <v>799.16666666666663</v>
      </c>
      <c r="Q140" s="16">
        <v>65.66</v>
      </c>
      <c r="R140" s="48">
        <v>5.9033333333333333</v>
      </c>
      <c r="S140" s="152">
        <v>89.155000000000001</v>
      </c>
      <c r="T140" s="16">
        <v>6.2199999999999989</v>
      </c>
      <c r="U140" s="16">
        <v>3.06</v>
      </c>
      <c r="V140" s="152">
        <v>48.968000000000004</v>
      </c>
      <c r="W140" s="160">
        <v>2601</v>
      </c>
      <c r="X140" s="159">
        <f t="shared" si="62"/>
        <v>3.3260869565217392</v>
      </c>
      <c r="Y140" s="158">
        <v>0</v>
      </c>
      <c r="Z140" s="158" t="s">
        <v>80</v>
      </c>
      <c r="AA140" s="65">
        <f t="shared" si="63"/>
        <v>0.21935483870967742</v>
      </c>
      <c r="AB140" s="66">
        <f t="shared" si="64"/>
        <v>3.1633161290322582</v>
      </c>
      <c r="AC140" s="67">
        <f t="shared" si="65"/>
        <v>0.35147956989247314</v>
      </c>
      <c r="AD140" s="68">
        <f t="shared" si="66"/>
        <v>5.8019354838709676</v>
      </c>
      <c r="AE140" s="67">
        <f t="shared" si="67"/>
        <v>0.25225806451612903</v>
      </c>
      <c r="AF140" s="151">
        <f t="shared" si="68"/>
        <v>77.359139784946237</v>
      </c>
    </row>
    <row r="141" spans="1:32" x14ac:dyDescent="0.2">
      <c r="A141" s="20" t="s">
        <v>36</v>
      </c>
      <c r="B141" s="46">
        <v>670</v>
      </c>
      <c r="C141" s="99">
        <v>22.332999999999998</v>
      </c>
      <c r="D141" s="3">
        <v>105</v>
      </c>
      <c r="E141" s="53">
        <v>7.6</v>
      </c>
      <c r="F141" s="152">
        <v>92.762</v>
      </c>
      <c r="G141" s="54">
        <v>185</v>
      </c>
      <c r="H141" s="153">
        <v>7.2</v>
      </c>
      <c r="I141" s="152">
        <v>96.108000000000004</v>
      </c>
      <c r="J141" s="53">
        <v>335</v>
      </c>
      <c r="K141" s="53">
        <v>22.76</v>
      </c>
      <c r="L141" s="152">
        <v>93.206000000000003</v>
      </c>
      <c r="M141" s="36">
        <v>7.8179999999999996</v>
      </c>
      <c r="N141" s="117">
        <v>7.6139999999999999</v>
      </c>
      <c r="O141" s="37">
        <v>1011.5</v>
      </c>
      <c r="P141" s="118">
        <v>803.2</v>
      </c>
      <c r="Q141" s="16">
        <v>51.25</v>
      </c>
      <c r="R141" s="48">
        <v>7.3040000000000003</v>
      </c>
      <c r="S141" s="152">
        <v>85.748000000000005</v>
      </c>
      <c r="T141" s="16">
        <v>4.9249999999999998</v>
      </c>
      <c r="U141" s="16">
        <v>2.77</v>
      </c>
      <c r="V141" s="152">
        <v>43.756</v>
      </c>
      <c r="W141" s="160">
        <v>2476</v>
      </c>
      <c r="X141" s="159">
        <f t="shared" si="62"/>
        <v>3.6955223880597017</v>
      </c>
      <c r="Y141" s="158">
        <v>0</v>
      </c>
      <c r="Z141" s="158" t="s">
        <v>80</v>
      </c>
      <c r="AA141" s="65">
        <f t="shared" si="63"/>
        <v>0.19419999999999998</v>
      </c>
      <c r="AB141" s="66">
        <f t="shared" si="64"/>
        <v>2.3449649999999997</v>
      </c>
      <c r="AC141" s="67">
        <f t="shared" si="65"/>
        <v>0.26055166666666663</v>
      </c>
      <c r="AD141" s="68">
        <f t="shared" si="66"/>
        <v>4.1316049999999995</v>
      </c>
      <c r="AE141" s="67">
        <f t="shared" si="67"/>
        <v>0.17963499999999999</v>
      </c>
      <c r="AF141" s="151">
        <f t="shared" si="68"/>
        <v>55.088066666666663</v>
      </c>
    </row>
    <row r="142" spans="1:32" x14ac:dyDescent="0.2">
      <c r="A142" s="20" t="s">
        <v>37</v>
      </c>
      <c r="B142" s="46">
        <v>929</v>
      </c>
      <c r="C142" s="99">
        <v>29.968</v>
      </c>
      <c r="D142" s="3">
        <v>180</v>
      </c>
      <c r="E142" s="53">
        <v>7.1669999999999998</v>
      </c>
      <c r="F142" s="152">
        <v>96.018000000000001</v>
      </c>
      <c r="G142" s="54">
        <v>254</v>
      </c>
      <c r="H142" s="153">
        <v>5.1669999999999998</v>
      </c>
      <c r="I142" s="152">
        <v>97.965999999999994</v>
      </c>
      <c r="J142" s="53">
        <v>444.6</v>
      </c>
      <c r="K142" s="53">
        <v>22.9</v>
      </c>
      <c r="L142" s="152">
        <v>94.849000000000004</v>
      </c>
      <c r="M142" s="36">
        <v>7.7439999999999998</v>
      </c>
      <c r="N142" s="117">
        <v>7.798</v>
      </c>
      <c r="O142" s="37">
        <v>1086.5999999999999</v>
      </c>
      <c r="P142" s="118">
        <v>821.83299999999997</v>
      </c>
      <c r="Q142" s="16">
        <v>47.62</v>
      </c>
      <c r="R142" s="48">
        <v>7.3620000000000001</v>
      </c>
      <c r="S142" s="152">
        <v>84.54</v>
      </c>
      <c r="T142" s="16">
        <v>6.1159999999999997</v>
      </c>
      <c r="U142" s="16">
        <v>3.173</v>
      </c>
      <c r="V142" s="152">
        <v>48.12</v>
      </c>
      <c r="W142" s="160">
        <v>2622</v>
      </c>
      <c r="X142" s="159">
        <f t="shared" si="62"/>
        <v>2.822389666307858</v>
      </c>
      <c r="Y142" s="158">
        <v>0</v>
      </c>
      <c r="Z142" s="158" t="s">
        <v>80</v>
      </c>
      <c r="AA142" s="65">
        <f t="shared" si="63"/>
        <v>0.26059130434782607</v>
      </c>
      <c r="AB142" s="66">
        <f t="shared" si="64"/>
        <v>5.3942399999999999</v>
      </c>
      <c r="AC142" s="67">
        <f t="shared" si="65"/>
        <v>0.59936</v>
      </c>
      <c r="AD142" s="68">
        <f t="shared" si="66"/>
        <v>7.611872</v>
      </c>
      <c r="AE142" s="67">
        <f t="shared" si="67"/>
        <v>0.33095095652173911</v>
      </c>
      <c r="AF142" s="151">
        <f t="shared" si="68"/>
        <v>101.49162666666668</v>
      </c>
    </row>
    <row r="143" spans="1:32" x14ac:dyDescent="0.2">
      <c r="A143" s="20" t="s">
        <v>38</v>
      </c>
      <c r="B143" s="46">
        <v>767</v>
      </c>
      <c r="C143" s="99">
        <v>25.567</v>
      </c>
      <c r="D143" s="3">
        <v>110</v>
      </c>
      <c r="E143" s="53">
        <v>4.2</v>
      </c>
      <c r="F143" s="152">
        <v>96.182000000000002</v>
      </c>
      <c r="G143" s="54">
        <v>175</v>
      </c>
      <c r="H143" s="153">
        <v>4</v>
      </c>
      <c r="I143" s="152">
        <v>97.713999999999999</v>
      </c>
      <c r="J143" s="53">
        <v>314.5</v>
      </c>
      <c r="K143" s="53">
        <v>17.66</v>
      </c>
      <c r="L143" s="152">
        <v>94.385000000000005</v>
      </c>
      <c r="M143" s="36">
        <v>7.9580000000000002</v>
      </c>
      <c r="N143" s="117">
        <v>7.8780000000000001</v>
      </c>
      <c r="O143" s="37">
        <v>926.25</v>
      </c>
      <c r="P143" s="118">
        <v>753.4</v>
      </c>
      <c r="Q143" s="16">
        <v>39.75</v>
      </c>
      <c r="R143" s="48">
        <v>7.4580000000000002</v>
      </c>
      <c r="S143" s="152">
        <v>81.238</v>
      </c>
      <c r="T143" s="16">
        <v>4.67</v>
      </c>
      <c r="U143" s="16">
        <v>2.7879999999999998</v>
      </c>
      <c r="V143" s="152">
        <v>40.299999999999997</v>
      </c>
      <c r="W143" s="160">
        <v>2607</v>
      </c>
      <c r="X143" s="159">
        <f t="shared" si="62"/>
        <v>3.3989569752281619</v>
      </c>
      <c r="Y143" s="158">
        <v>0</v>
      </c>
      <c r="Z143" s="158" t="s">
        <v>80</v>
      </c>
      <c r="AA143" s="65">
        <f t="shared" si="63"/>
        <v>0.22232173913043479</v>
      </c>
      <c r="AB143" s="66">
        <f t="shared" si="64"/>
        <v>2.81237</v>
      </c>
      <c r="AC143" s="67">
        <f t="shared" si="65"/>
        <v>0.31248555555555557</v>
      </c>
      <c r="AD143" s="68">
        <f t="shared" si="66"/>
        <v>4.4742250000000006</v>
      </c>
      <c r="AE143" s="67">
        <f t="shared" si="67"/>
        <v>0.19453152173913046</v>
      </c>
      <c r="AF143" s="151">
        <f t="shared" si="68"/>
        <v>59.656333333333336</v>
      </c>
    </row>
    <row r="144" spans="1:32" ht="13.5" thickBot="1" x14ac:dyDescent="0.25">
      <c r="A144" s="20" t="s">
        <v>39</v>
      </c>
      <c r="B144" s="46">
        <v>736</v>
      </c>
      <c r="C144" s="100">
        <v>23.742000000000001</v>
      </c>
      <c r="D144" s="3">
        <v>131.25</v>
      </c>
      <c r="E144" s="53">
        <v>9.1999999999999993</v>
      </c>
      <c r="F144" s="152">
        <v>92.99</v>
      </c>
      <c r="G144" s="56">
        <v>127.5</v>
      </c>
      <c r="H144" s="55">
        <v>6.2</v>
      </c>
      <c r="I144" s="152">
        <v>95.137</v>
      </c>
      <c r="J144" s="55">
        <v>365.25</v>
      </c>
      <c r="K144" s="55">
        <v>25.68</v>
      </c>
      <c r="L144" s="152">
        <v>92.968999999999994</v>
      </c>
      <c r="M144" s="39">
        <v>7.915</v>
      </c>
      <c r="N144" s="119">
        <v>7.61</v>
      </c>
      <c r="O144" s="94">
        <v>1041</v>
      </c>
      <c r="P144" s="118">
        <v>731.2</v>
      </c>
      <c r="Q144" s="16">
        <v>48.424999999999997</v>
      </c>
      <c r="R144" s="48">
        <v>3.93</v>
      </c>
      <c r="S144" s="152">
        <v>91.884</v>
      </c>
      <c r="T144" s="16">
        <v>6.2350000000000003</v>
      </c>
      <c r="U144" s="16">
        <v>2.6219999999999999</v>
      </c>
      <c r="V144" s="152">
        <v>57.947000000000003</v>
      </c>
      <c r="W144" s="161">
        <v>2723</v>
      </c>
      <c r="X144" s="159">
        <f t="shared" si="62"/>
        <v>3.6997282608695654</v>
      </c>
      <c r="Y144" s="162">
        <v>0</v>
      </c>
      <c r="Z144" s="158" t="s">
        <v>80</v>
      </c>
      <c r="AA144" s="65">
        <f t="shared" si="63"/>
        <v>0.20645217391304349</v>
      </c>
      <c r="AB144" s="66">
        <f t="shared" si="64"/>
        <v>3.1161375000000002</v>
      </c>
      <c r="AC144" s="67">
        <f t="shared" si="65"/>
        <v>0.34623750000000003</v>
      </c>
      <c r="AD144" s="68">
        <f t="shared" si="66"/>
        <v>3.0271050000000002</v>
      </c>
      <c r="AE144" s="67">
        <f t="shared" si="67"/>
        <v>0.13161326086956524</v>
      </c>
      <c r="AF144" s="151">
        <f t="shared" si="68"/>
        <v>40.361400000000003</v>
      </c>
    </row>
    <row r="145" spans="1:32" ht="13.5" thickTop="1" x14ac:dyDescent="0.2">
      <c r="A145" s="90" t="s">
        <v>84</v>
      </c>
      <c r="B145" s="21">
        <f>SUM(B133:B144)</f>
        <v>9505</v>
      </c>
      <c r="C145" s="101"/>
      <c r="D145" s="95"/>
      <c r="E145" s="30"/>
      <c r="F145" s="108"/>
      <c r="G145" s="95"/>
      <c r="H145" s="30"/>
      <c r="I145" s="108"/>
      <c r="J145" s="30"/>
      <c r="K145" s="30"/>
      <c r="L145" s="108"/>
      <c r="M145" s="23"/>
      <c r="N145" s="101"/>
      <c r="O145" s="110"/>
      <c r="P145" s="121"/>
      <c r="Q145" s="113"/>
      <c r="R145" s="40"/>
      <c r="S145" s="108"/>
      <c r="T145" s="40"/>
      <c r="U145" s="40"/>
      <c r="V145" s="108"/>
      <c r="W145" s="163">
        <f>SUM(W133:W144)</f>
        <v>29421</v>
      </c>
      <c r="X145" s="164">
        <f>SUM(X133:X144)</f>
        <v>37.49439505027599</v>
      </c>
      <c r="Y145" s="165">
        <f>SUM(Y133:Y144)</f>
        <v>46</v>
      </c>
      <c r="Z145" s="166"/>
      <c r="AA145" s="138"/>
      <c r="AB145" s="139"/>
      <c r="AC145" s="140"/>
      <c r="AD145" s="141"/>
      <c r="AE145" s="142"/>
      <c r="AF145" s="167"/>
    </row>
    <row r="146" spans="1:32" ht="13.5" thickBot="1" x14ac:dyDescent="0.25">
      <c r="A146" s="91" t="s">
        <v>85</v>
      </c>
      <c r="B146" s="41">
        <f t="shared" ref="B146:E146" si="69">AVERAGE(B133:B144)</f>
        <v>792.08333333333337</v>
      </c>
      <c r="C146" s="102">
        <f t="shared" si="69"/>
        <v>26.039042498719919</v>
      </c>
      <c r="D146" s="96">
        <f t="shared" si="69"/>
        <v>130.67916666666667</v>
      </c>
      <c r="E146" s="80">
        <f t="shared" si="69"/>
        <v>6.0528055555555556</v>
      </c>
      <c r="F146" s="168">
        <f>AVERAGE(F133:F144)</f>
        <v>95.093434722222227</v>
      </c>
      <c r="G146" s="96">
        <f>AVERAGE(G133:G144)</f>
        <v>220.75</v>
      </c>
      <c r="H146" s="80">
        <f>AVERAGE(H133:H144)</f>
        <v>5.331376984126984</v>
      </c>
      <c r="I146" s="168">
        <f>AVERAGE(I133:I144)</f>
        <v>97.373779166666679</v>
      </c>
      <c r="J146" s="80">
        <f t="shared" ref="J146:K146" si="70">AVERAGE(J133:J144)</f>
        <v>400.05694444444447</v>
      </c>
      <c r="K146" s="80">
        <f t="shared" si="70"/>
        <v>21.250486111111112</v>
      </c>
      <c r="L146" s="168">
        <f>AVERAGE(L133:L144)</f>
        <v>94.277356944444435</v>
      </c>
      <c r="M146" s="81">
        <f t="shared" ref="M146:V146" si="71">AVERAGE(M133:M144)</f>
        <v>7.7009305555555549</v>
      </c>
      <c r="N146" s="120">
        <f t="shared" si="71"/>
        <v>7.7583888888888888</v>
      </c>
      <c r="O146" s="111">
        <f t="shared" si="71"/>
        <v>990.5194444444445</v>
      </c>
      <c r="P146" s="122">
        <f t="shared" si="71"/>
        <v>778.39927777777791</v>
      </c>
      <c r="Q146" s="114">
        <f t="shared" si="71"/>
        <v>50.517083333333325</v>
      </c>
      <c r="R146" s="81">
        <f t="shared" si="71"/>
        <v>6.0347777777777791</v>
      </c>
      <c r="S146" s="168">
        <f t="shared" si="71"/>
        <v>87.056222222222218</v>
      </c>
      <c r="T146" s="81">
        <f t="shared" si="71"/>
        <v>5.8380277777777776</v>
      </c>
      <c r="U146" s="81">
        <f t="shared" si="71"/>
        <v>3.0627222222222219</v>
      </c>
      <c r="V146" s="168">
        <f t="shared" si="71"/>
        <v>46.978708333333337</v>
      </c>
      <c r="W146" s="5">
        <f>AVERAGE(W133:W144)</f>
        <v>2451.75</v>
      </c>
      <c r="X146" s="169">
        <f>AVERAGE(X133:X144)</f>
        <v>3.1245329208563324</v>
      </c>
      <c r="Y146" s="170"/>
      <c r="Z146" s="81">
        <f t="shared" ref="Z146" si="72">AVERAGE(Z133:Z144)</f>
        <v>2</v>
      </c>
      <c r="AA146" s="133">
        <f t="shared" ref="AA146" si="73">C146/$C$2</f>
        <v>0.226426456510608</v>
      </c>
      <c r="AB146" s="134">
        <f t="shared" ref="AB146" si="74">(C146*D146)/1000</f>
        <v>3.402760374530637</v>
      </c>
      <c r="AC146" s="135">
        <f t="shared" ref="AC146" si="75">(AB146)/$E$3</f>
        <v>0.37808448605895967</v>
      </c>
      <c r="AD146" s="136">
        <f t="shared" ref="AD146" si="76">(C146*G146)/1000</f>
        <v>5.7481186315924226</v>
      </c>
      <c r="AE146" s="137">
        <f t="shared" ref="AE146" si="77">(AD146)/$G$3</f>
        <v>0.24991820137358359</v>
      </c>
      <c r="AF146" s="171">
        <f>AVERAGE(AF133:AF144)</f>
        <v>77.395046965352464</v>
      </c>
    </row>
    <row r="147" spans="1:32" ht="13.5" thickTop="1" x14ac:dyDescent="0.2"/>
  </sheetData>
  <phoneticPr fontId="4" type="noConversion"/>
  <conditionalFormatting sqref="E7:E18 P7:P18 E25:E36 E43:E54 E61:E72">
    <cfRule type="cellIs" dxfId="32" priority="86" stopIfTrue="1" operator="greaterThanOrEqual">
      <formula>35</formula>
    </cfRule>
  </conditionalFormatting>
  <conditionalFormatting sqref="E79:E90 E97:E108">
    <cfRule type="cellIs" dxfId="31" priority="70" stopIfTrue="1" operator="greaterThan">
      <formula>35</formula>
    </cfRule>
    <cfRule type="cellIs" dxfId="30" priority="74" stopIfTrue="1" operator="greaterThanOrEqual">
      <formula>35</formula>
    </cfRule>
  </conditionalFormatting>
  <conditionalFormatting sqref="E115:E126">
    <cfRule type="cellIs" dxfId="29" priority="14" stopIfTrue="1" operator="greaterThan">
      <formula>35</formula>
    </cfRule>
    <cfRule type="cellIs" dxfId="28" priority="17" stopIfTrue="1" operator="greaterThanOrEqual">
      <formula>35</formula>
    </cfRule>
  </conditionalFormatting>
  <conditionalFormatting sqref="E133:E144">
    <cfRule type="cellIs" dxfId="27" priority="6" stopIfTrue="1" operator="greaterThan">
      <formula>35</formula>
    </cfRule>
    <cfRule type="cellIs" dxfId="26" priority="9" stopIfTrue="1" operator="greaterThanOrEqual">
      <formula>35</formula>
    </cfRule>
  </conditionalFormatting>
  <conditionalFormatting sqref="H7:H18 H25:H36 H43:H54 H61:H72">
    <cfRule type="cellIs" dxfId="25" priority="85" stopIfTrue="1" operator="greaterThan">
      <formula>25</formula>
    </cfRule>
  </conditionalFormatting>
  <conditionalFormatting sqref="H79:H90 H97:H108">
    <cfRule type="cellIs" dxfId="24" priority="68" stopIfTrue="1" operator="greaterThan">
      <formula>25</formula>
    </cfRule>
    <cfRule type="cellIs" dxfId="23" priority="73" stopIfTrue="1" operator="greaterThan">
      <formula>25</formula>
    </cfRule>
  </conditionalFormatting>
  <conditionalFormatting sqref="H115:H126">
    <cfRule type="cellIs" dxfId="22" priority="12" stopIfTrue="1" operator="greaterThan">
      <formula>25</formula>
    </cfRule>
    <cfRule type="cellIs" dxfId="21" priority="16" stopIfTrue="1" operator="greaterThan">
      <formula>25</formula>
    </cfRule>
  </conditionalFormatting>
  <conditionalFormatting sqref="H133:H144">
    <cfRule type="cellIs" dxfId="20" priority="4" stopIfTrue="1" operator="greaterThan">
      <formula>25</formula>
    </cfRule>
    <cfRule type="cellIs" dxfId="19" priority="8" stopIfTrue="1" operator="greaterThan">
      <formula>25</formula>
    </cfRule>
  </conditionalFormatting>
  <conditionalFormatting sqref="K7:K18 K25:K36 K43:K54 K61:K72">
    <cfRule type="cellIs" dxfId="18" priority="84" stopIfTrue="1" operator="greaterThan">
      <formula>125</formula>
    </cfRule>
  </conditionalFormatting>
  <conditionalFormatting sqref="K79:K90 K97:K108">
    <cfRule type="cellIs" dxfId="17" priority="69" stopIfTrue="1" operator="greaterThan">
      <formula>125</formula>
    </cfRule>
    <cfRule type="cellIs" dxfId="16" priority="72" stopIfTrue="1" operator="greaterThan">
      <formula>125</formula>
    </cfRule>
  </conditionalFormatting>
  <conditionalFormatting sqref="K115:K126">
    <cfRule type="cellIs" dxfId="15" priority="13" stopIfTrue="1" operator="greaterThan">
      <formula>125</formula>
    </cfRule>
    <cfRule type="cellIs" dxfId="14" priority="15" stopIfTrue="1" operator="greaterThan">
      <formula>125</formula>
    </cfRule>
  </conditionalFormatting>
  <conditionalFormatting sqref="K133:K144">
    <cfRule type="cellIs" dxfId="13" priority="5" stopIfTrue="1" operator="greaterThan">
      <formula>125</formula>
    </cfRule>
    <cfRule type="cellIs" dxfId="12" priority="7" stopIfTrue="1" operator="greaterThan">
      <formula>125</formula>
    </cfRule>
  </conditionalFormatting>
  <conditionalFormatting sqref="W25:W36 Y25:Y36 AA25:AA36 W38 Y38 AA38">
    <cfRule type="cellIs" dxfId="11" priority="1" operator="between">
      <formula>80%</formula>
      <formula>200%</formula>
    </cfRule>
  </conditionalFormatting>
  <conditionalFormatting sqref="W43:W54 Y43:Y54 AA43:AA54 W56 Y56 AA56">
    <cfRule type="cellIs" dxfId="10" priority="54" operator="between">
      <formula>80%</formula>
      <formula>200%</formula>
    </cfRule>
  </conditionalFormatting>
  <conditionalFormatting sqref="W61:W72 Y61:Y72 AA61:AA72">
    <cfRule type="cellIs" dxfId="9" priority="53" operator="between">
      <formula>80%</formula>
      <formula>200%</formula>
    </cfRule>
  </conditionalFormatting>
  <conditionalFormatting sqref="W74 Y74 AA74">
    <cfRule type="cellIs" dxfId="8" priority="45" operator="between">
      <formula>80%</formula>
      <formula>200%</formula>
    </cfRule>
  </conditionalFormatting>
  <conditionalFormatting sqref="W79:W90 Y79:Y90 AA79:AA90">
    <cfRule type="cellIs" dxfId="7" priority="52" operator="between">
      <formula>80%</formula>
      <formula>200%</formula>
    </cfRule>
  </conditionalFormatting>
  <conditionalFormatting sqref="W92 Y92 AA92">
    <cfRule type="cellIs" dxfId="6" priority="44" operator="between">
      <formula>80%</formula>
      <formula>200%</formula>
    </cfRule>
  </conditionalFormatting>
  <conditionalFormatting sqref="W97:W108 Y97:Y108 AA97:AA108">
    <cfRule type="cellIs" dxfId="5" priority="51" operator="between">
      <formula>80%</formula>
      <formula>200%</formula>
    </cfRule>
  </conditionalFormatting>
  <conditionalFormatting sqref="W110 Y110 AA110">
    <cfRule type="cellIs" dxfId="4" priority="43" operator="between">
      <formula>80%</formula>
      <formula>200%</formula>
    </cfRule>
  </conditionalFormatting>
  <conditionalFormatting sqref="AA115:AA126 AC115:AC126 AE115:AE126">
    <cfRule type="cellIs" dxfId="3" priority="11" operator="between">
      <formula>80%</formula>
      <formula>200%</formula>
    </cfRule>
  </conditionalFormatting>
  <conditionalFormatting sqref="AA128 AC128 AE128">
    <cfRule type="cellIs" dxfId="2" priority="10" operator="between">
      <formula>80%</formula>
      <formula>200%</formula>
    </cfRule>
  </conditionalFormatting>
  <conditionalFormatting sqref="AA133:AA144 AC133:AC144 AE133:AE144">
    <cfRule type="cellIs" dxfId="1" priority="3" operator="between">
      <formula>80%</formula>
      <formula>200%</formula>
    </cfRule>
  </conditionalFormatting>
  <conditionalFormatting sqref="AA146 AC146 AE146">
    <cfRule type="cellIs" dxfId="0" priority="2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9790A4-0434-4B84-B183-3DFE5B33C89F}"/>
</file>

<file path=customXml/itemProps2.xml><?xml version="1.0" encoding="utf-8"?>
<ds:datastoreItem xmlns:ds="http://schemas.openxmlformats.org/officeDocument/2006/customXml" ds:itemID="{611A0736-3989-4A3A-815A-0C438D0E42E2}"/>
</file>

<file path=customXml/itemProps3.xml><?xml version="1.0" encoding="utf-8"?>
<ds:datastoreItem xmlns:ds="http://schemas.openxmlformats.org/officeDocument/2006/customXml" ds:itemID="{A4916DB4-CF1F-4304-A7EC-CCA138235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Alfara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2000-01-04T11:06:10Z</dcterms:created>
  <dcterms:modified xsi:type="dcterms:W3CDTF">2024-03-08T11:38:55Z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</Properties>
</file>